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6"/>
  </bookViews>
  <sheets>
    <sheet name="Hultsfred" sheetId="1" r:id="rId1"/>
    <sheet name="Virserum" sheetId="2" r:id="rId2"/>
    <sheet name="Målilla" sheetId="3" r:id="rId3"/>
    <sheet name="Mörlunda" sheetId="4" r:id="rId4"/>
    <sheet name="Järnforsen" sheetId="5" r:id="rId5"/>
    <sheet name="Silverdalen" sheetId="6" r:id="rId6"/>
    <sheet name="Klassificering" sheetId="7" r:id="rId7"/>
  </sheets>
  <definedNames/>
  <calcPr fullCalcOnLoad="1"/>
</workbook>
</file>

<file path=xl/sharedStrings.xml><?xml version="1.0" encoding="utf-8"?>
<sst xmlns="http://schemas.openxmlformats.org/spreadsheetml/2006/main" count="838" uniqueCount="178">
  <si>
    <t>Område</t>
  </si>
  <si>
    <t>Avrinningsyta</t>
  </si>
  <si>
    <r>
      <t>Avrinningsarea (m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)</t>
    </r>
  </si>
  <si>
    <r>
      <t>Q</t>
    </r>
    <r>
      <rPr>
        <b/>
        <vertAlign val="subscript"/>
        <sz val="14"/>
        <rFont val="Arial"/>
        <family val="2"/>
      </rPr>
      <t xml:space="preserve">år </t>
    </r>
    <r>
      <rPr>
        <b/>
        <sz val="14"/>
        <rFont val="Arial"/>
        <family val="2"/>
      </rPr>
      <t>(m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)</t>
    </r>
  </si>
  <si>
    <t>COD (kg/år)</t>
  </si>
  <si>
    <t>N (kg/år)</t>
  </si>
  <si>
    <t>P (kg/år)</t>
  </si>
  <si>
    <t>Pb (kg/år)</t>
  </si>
  <si>
    <t>Zn (kg/år)</t>
  </si>
  <si>
    <t>Cu (kg/år)</t>
  </si>
  <si>
    <t>SS (kg/år)</t>
  </si>
  <si>
    <t>Olja (kg/år)</t>
  </si>
  <si>
    <t>Totalmängd per ytkategori (kg/år)</t>
  </si>
  <si>
    <t>Totalmängd per område (kg/år)</t>
  </si>
  <si>
    <t>Föroreningsklass</t>
  </si>
  <si>
    <t>Hu1</t>
  </si>
  <si>
    <t>Takyta</t>
  </si>
  <si>
    <t>Trafikyta</t>
  </si>
  <si>
    <t>Industriyta</t>
  </si>
  <si>
    <t>Hu2</t>
  </si>
  <si>
    <t>Hu3</t>
  </si>
  <si>
    <t>Hu4</t>
  </si>
  <si>
    <t>Hu5</t>
  </si>
  <si>
    <t>Hu6</t>
  </si>
  <si>
    <t>Hu7</t>
  </si>
  <si>
    <t>Hu8</t>
  </si>
  <si>
    <t>Hu9</t>
  </si>
  <si>
    <t>Hu10</t>
  </si>
  <si>
    <t>Hu11</t>
  </si>
  <si>
    <t>Hu12</t>
  </si>
  <si>
    <t>Hu13</t>
  </si>
  <si>
    <t>Hu14</t>
  </si>
  <si>
    <t>Hu15</t>
  </si>
  <si>
    <t>Hu16</t>
  </si>
  <si>
    <t>Hu17</t>
  </si>
  <si>
    <t>Hu18</t>
  </si>
  <si>
    <t>Hu19</t>
  </si>
  <si>
    <t>Hu20</t>
  </si>
  <si>
    <t>Hu21</t>
  </si>
  <si>
    <t>Hu22</t>
  </si>
  <si>
    <t>Hu23</t>
  </si>
  <si>
    <t>Hu24</t>
  </si>
  <si>
    <t>V 1</t>
  </si>
  <si>
    <t>V 2</t>
  </si>
  <si>
    <t>V 3</t>
  </si>
  <si>
    <t>V 4</t>
  </si>
  <si>
    <t>V 5</t>
  </si>
  <si>
    <t>V 6</t>
  </si>
  <si>
    <t>V 7</t>
  </si>
  <si>
    <t>V 8</t>
  </si>
  <si>
    <t>V 9</t>
  </si>
  <si>
    <t>V 10</t>
  </si>
  <si>
    <t>V 11</t>
  </si>
  <si>
    <t>V 12</t>
  </si>
  <si>
    <t>V 13</t>
  </si>
  <si>
    <t>V 14</t>
  </si>
  <si>
    <t>V 15</t>
  </si>
  <si>
    <t>V 16</t>
  </si>
  <si>
    <t>V 17</t>
  </si>
  <si>
    <t>V 18</t>
  </si>
  <si>
    <t>V 19</t>
  </si>
  <si>
    <t>V 20</t>
  </si>
  <si>
    <t>V 21</t>
  </si>
  <si>
    <t>Må 1</t>
  </si>
  <si>
    <t>Må 2</t>
  </si>
  <si>
    <t>Må 3</t>
  </si>
  <si>
    <t>Må 4</t>
  </si>
  <si>
    <t>Må 5</t>
  </si>
  <si>
    <t>Må 6</t>
  </si>
  <si>
    <t>Må 7</t>
  </si>
  <si>
    <t>R 1</t>
  </si>
  <si>
    <t>R 2</t>
  </si>
  <si>
    <t>R 3</t>
  </si>
  <si>
    <t>R 4</t>
  </si>
  <si>
    <t>R 5</t>
  </si>
  <si>
    <t>R 6</t>
  </si>
  <si>
    <t>E1</t>
  </si>
  <si>
    <t>E2</t>
  </si>
  <si>
    <t>E3</t>
  </si>
  <si>
    <t>E4</t>
  </si>
  <si>
    <t>E5</t>
  </si>
  <si>
    <t>Mö 1</t>
  </si>
  <si>
    <t>Mö 2</t>
  </si>
  <si>
    <t>Mö 3</t>
  </si>
  <si>
    <t>Mö 4</t>
  </si>
  <si>
    <t>Mö 5</t>
  </si>
  <si>
    <t>Mö 6</t>
  </si>
  <si>
    <t>Mö 7</t>
  </si>
  <si>
    <t>Mö 8</t>
  </si>
  <si>
    <t>Mö 9</t>
  </si>
  <si>
    <t>Mö 10</t>
  </si>
  <si>
    <t>Mö 11</t>
  </si>
  <si>
    <t>Mö 12</t>
  </si>
  <si>
    <t>Mö 13</t>
  </si>
  <si>
    <t>J 1</t>
  </si>
  <si>
    <t>J 2</t>
  </si>
  <si>
    <t>J 3</t>
  </si>
  <si>
    <t>J 4</t>
  </si>
  <si>
    <t>J 5</t>
  </si>
  <si>
    <t>J 6</t>
  </si>
  <si>
    <t>J 7</t>
  </si>
  <si>
    <t>J 8</t>
  </si>
  <si>
    <t>J 9</t>
  </si>
  <si>
    <t>J 10</t>
  </si>
  <si>
    <t>J 11</t>
  </si>
  <si>
    <t>J 12</t>
  </si>
  <si>
    <t>J 13</t>
  </si>
  <si>
    <t>J 14</t>
  </si>
  <si>
    <t>J 15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</si>
  <si>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</si>
  <si>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</si>
  <si>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</si>
  <si>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</si>
  <si>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</si>
  <si>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</si>
  <si>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</si>
  <si>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</si>
  <si>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</si>
  <si>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</si>
  <si>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</si>
  <si>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</si>
  <si>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L 1</t>
  </si>
  <si>
    <t>L 2</t>
  </si>
  <si>
    <t>Dagvattenområde</t>
  </si>
  <si>
    <t>Utsläpps-recipient</t>
  </si>
  <si>
    <t>Huvud-recipient</t>
  </si>
  <si>
    <r>
      <t xml:space="preserve">Föroreningsklass      </t>
    </r>
    <r>
      <rPr>
        <b/>
        <sz val="14"/>
        <rFont val="Arial"/>
        <family val="2"/>
      </rPr>
      <t>(UR)</t>
    </r>
  </si>
  <si>
    <r>
      <t xml:space="preserve">Föroreningsklass      </t>
    </r>
    <r>
      <rPr>
        <b/>
        <sz val="14"/>
        <rFont val="Arial"/>
        <family val="2"/>
      </rPr>
      <t>(HR)</t>
    </r>
  </si>
  <si>
    <r>
      <t>Retention</t>
    </r>
    <r>
      <rPr>
        <b/>
        <sz val="14"/>
        <rFont val="Arial"/>
        <family val="2"/>
      </rPr>
      <t>(UR)</t>
    </r>
  </si>
  <si>
    <r>
      <t>Retention</t>
    </r>
    <r>
      <rPr>
        <b/>
        <sz val="14"/>
        <rFont val="Arial"/>
        <family val="2"/>
      </rPr>
      <t>(HR)</t>
    </r>
  </si>
  <si>
    <r>
      <t xml:space="preserve">Naturvärde </t>
    </r>
    <r>
      <rPr>
        <b/>
        <sz val="14"/>
        <rFont val="Arial"/>
        <family val="2"/>
      </rPr>
      <t>(UR)</t>
    </r>
  </si>
  <si>
    <r>
      <t xml:space="preserve">Naturvärde </t>
    </r>
    <r>
      <rPr>
        <b/>
        <sz val="14"/>
        <rFont val="Arial"/>
        <family val="2"/>
      </rPr>
      <t>(HR)</t>
    </r>
  </si>
  <si>
    <r>
      <t xml:space="preserve">Rekreationsvärde     </t>
    </r>
    <r>
      <rPr>
        <b/>
        <sz val="14"/>
        <rFont val="Arial"/>
        <family val="2"/>
      </rPr>
      <t>(UR)</t>
    </r>
  </si>
  <si>
    <r>
      <t xml:space="preserve">Rekreationsvärde     </t>
    </r>
    <r>
      <rPr>
        <b/>
        <sz val="14"/>
        <rFont val="Arial"/>
        <family val="2"/>
      </rPr>
      <t>(HR)</t>
    </r>
  </si>
  <si>
    <t>Klassificeringssumma</t>
  </si>
  <si>
    <t>Klass</t>
  </si>
  <si>
    <t>Hu 1</t>
  </si>
  <si>
    <t>Silverån</t>
  </si>
  <si>
    <t>Hu 2</t>
  </si>
  <si>
    <t>Hu 3</t>
  </si>
  <si>
    <t>Hu 4</t>
  </si>
  <si>
    <t>Dike</t>
  </si>
  <si>
    <t>Hu 5</t>
  </si>
  <si>
    <t>Perkolationsmagasin</t>
  </si>
  <si>
    <t>Mark</t>
  </si>
  <si>
    <t>Hu 6</t>
  </si>
  <si>
    <t>Hu 7</t>
  </si>
  <si>
    <t>Hu 8</t>
  </si>
  <si>
    <t>Hu 9</t>
  </si>
  <si>
    <t>Hu 10</t>
  </si>
  <si>
    <t>Hu 11</t>
  </si>
  <si>
    <t>Hulingen</t>
  </si>
  <si>
    <t>Hu 12</t>
  </si>
  <si>
    <t>Hu 13</t>
  </si>
  <si>
    <t>Hu 14</t>
  </si>
  <si>
    <t>Hu 15</t>
  </si>
  <si>
    <t>Hu 16</t>
  </si>
  <si>
    <t>Bäck</t>
  </si>
  <si>
    <t>Hu 17</t>
  </si>
  <si>
    <t>Hu 18</t>
  </si>
  <si>
    <t>Hu 19</t>
  </si>
  <si>
    <t>Hu 20</t>
  </si>
  <si>
    <t>Hu 21</t>
  </si>
  <si>
    <t xml:space="preserve">Mark </t>
  </si>
  <si>
    <t>Hu 22</t>
  </si>
  <si>
    <t>Hu 23</t>
  </si>
  <si>
    <t>Hu 24</t>
  </si>
  <si>
    <t>Dagvattendammar</t>
  </si>
  <si>
    <t>Virserumssjön</t>
  </si>
  <si>
    <t>Virserumsån</t>
  </si>
  <si>
    <t>Emån</t>
  </si>
  <si>
    <t>Emån ?</t>
  </si>
  <si>
    <t>E 1</t>
  </si>
  <si>
    <t>E 2</t>
  </si>
  <si>
    <t>E 3</t>
  </si>
  <si>
    <t>E 4</t>
  </si>
  <si>
    <t>E 5</t>
  </si>
  <si>
    <t>Sällevadsån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</si>
</sst>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vertAlign val="subscript"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2">
    <dxf>
      <fill>
        <patternFill>
          <bgColor rgb="FFFF0000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3.57421875" style="0" bestFit="1" customWidth="1"/>
    <col min="2" max="2" width="22.140625" style="0" bestFit="1" customWidth="1"/>
    <col min="3" max="3" width="24.140625" style="0" bestFit="1" customWidth="1"/>
    <col min="4" max="4" width="14.7109375" style="0" bestFit="1" customWidth="1"/>
    <col min="5" max="5" width="19.8515625" style="0" bestFit="1" customWidth="1"/>
    <col min="6" max="7" width="15.28125" style="0" bestFit="1" customWidth="1"/>
    <col min="8" max="8" width="17.00390625" style="0" bestFit="1" customWidth="1"/>
    <col min="9" max="9" width="16.7109375" style="0" bestFit="1" customWidth="1"/>
    <col min="10" max="11" width="17.00390625" style="0" bestFit="1" customWidth="1"/>
    <col min="12" max="12" width="18.7109375" style="0" bestFit="1" customWidth="1"/>
    <col min="13" max="13" width="40.421875" style="0" bestFit="1" customWidth="1"/>
    <col min="14" max="14" width="36.421875" style="0" customWidth="1"/>
    <col min="15" max="15" width="27.8515625" style="0" bestFit="1" customWidth="1"/>
  </cols>
  <sheetData>
    <row r="1" spans="1:15" ht="59.25" customHeight="1" thickBo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</row>
    <row r="2" spans="1:15" ht="15.75">
      <c r="A2" s="3" t="s">
        <v>15</v>
      </c>
      <c r="B2" s="4" t="s">
        <v>16</v>
      </c>
      <c r="C2" s="5">
        <v>16420</v>
      </c>
      <c r="D2" s="6">
        <f>C2*530*0.001*0.95</f>
        <v>8267.47</v>
      </c>
      <c r="E2" s="7">
        <f>D2*10*0.001</f>
        <v>82.6747</v>
      </c>
      <c r="F2" s="7">
        <f>D2*0.8*0.001</f>
        <v>6.613976</v>
      </c>
      <c r="G2" s="7">
        <f>D2*0.1*0.001</f>
        <v>0.826747</v>
      </c>
      <c r="H2" s="7">
        <f>D2*0.01*0.001</f>
        <v>0.0826747</v>
      </c>
      <c r="I2" s="7">
        <f>D2*0.1*0.001</f>
        <v>0.826747</v>
      </c>
      <c r="J2" s="7">
        <f>D2*0.01*0.001</f>
        <v>0.0826747</v>
      </c>
      <c r="K2" s="7">
        <f>D2*5*0.001</f>
        <v>41.33735</v>
      </c>
      <c r="L2" s="7">
        <f>D2*0*0.001</f>
        <v>0</v>
      </c>
      <c r="M2" s="8">
        <f>SUM(E2:L2)</f>
        <v>132.4448694</v>
      </c>
      <c r="N2" s="9">
        <f>SUM(M2:M4)</f>
        <v>828.636644775</v>
      </c>
      <c r="O2" s="3">
        <f>IF(N2&lt;500,1,IF(N2&lt;1000,2,IF(N2&lt;1500,3,IF(N2&lt;2000,4,5))))</f>
        <v>2</v>
      </c>
    </row>
    <row r="3" spans="1:15" ht="15.75">
      <c r="A3" s="10"/>
      <c r="B3" s="11" t="s">
        <v>17</v>
      </c>
      <c r="C3" s="5">
        <v>15150</v>
      </c>
      <c r="D3" s="6">
        <f>C3*530*0.001*0.85</f>
        <v>6825.075</v>
      </c>
      <c r="E3" s="12">
        <f>D3*30*0.001</f>
        <v>204.75225</v>
      </c>
      <c r="F3" s="12">
        <f>D3*1*0.001</f>
        <v>6.825075</v>
      </c>
      <c r="G3" s="12">
        <f>D3*0.2*0.001</f>
        <v>1.365015</v>
      </c>
      <c r="H3" s="12">
        <f>D3*0.04*0.001</f>
        <v>0.273003</v>
      </c>
      <c r="I3" s="12">
        <f>D3*0.15*0.001</f>
        <v>1.02376125</v>
      </c>
      <c r="J3" s="12">
        <f>D3*0.015*0.001</f>
        <v>0.10237612499999998</v>
      </c>
      <c r="K3" s="12">
        <f>D3*70*0.001</f>
        <v>477.75525</v>
      </c>
      <c r="L3" s="12">
        <f>D3*0.6*0.001</f>
        <v>4.095045</v>
      </c>
      <c r="M3" s="13">
        <f>SUM(E3:L3)</f>
        <v>696.191775375</v>
      </c>
      <c r="N3" s="14"/>
      <c r="O3" s="10"/>
    </row>
    <row r="4" spans="1:15" ht="16.5" thickBot="1">
      <c r="A4" s="15"/>
      <c r="B4" s="16" t="s">
        <v>18</v>
      </c>
      <c r="C4" s="17"/>
      <c r="D4" s="18">
        <f>C4*530*0.001*0.6</f>
        <v>0</v>
      </c>
      <c r="E4" s="18">
        <f>D4*40*0.001</f>
        <v>0</v>
      </c>
      <c r="F4" s="18">
        <f>D4*1.5*0.001</f>
        <v>0</v>
      </c>
      <c r="G4" s="18">
        <f>D4*0.2*0.001</f>
        <v>0</v>
      </c>
      <c r="H4" s="18">
        <f>D4*0.03*0.001</f>
        <v>0</v>
      </c>
      <c r="I4" s="18">
        <f>D4*0.22*0.001</f>
        <v>0</v>
      </c>
      <c r="J4" s="18">
        <f>D4*0.02*0.001</f>
        <v>0</v>
      </c>
      <c r="K4" s="18">
        <f>D4*45*0.001</f>
        <v>0</v>
      </c>
      <c r="L4" s="18">
        <f>D4*1*0.001</f>
        <v>0</v>
      </c>
      <c r="M4" s="19">
        <f>SUM(E4:L4)</f>
        <v>0</v>
      </c>
      <c r="N4" s="20"/>
      <c r="O4" s="15"/>
    </row>
    <row r="5" spans="1:15" ht="15.75">
      <c r="A5" s="3" t="s">
        <v>19</v>
      </c>
      <c r="B5" s="4" t="s">
        <v>16</v>
      </c>
      <c r="C5" s="5">
        <v>11910</v>
      </c>
      <c r="D5" s="6">
        <f>C5*530*0.001*0.95</f>
        <v>5996.6849999999995</v>
      </c>
      <c r="E5" s="7">
        <f>D5*10*0.001</f>
        <v>59.966849999999994</v>
      </c>
      <c r="F5" s="7">
        <f>D5*0.8*0.001</f>
        <v>4.797348</v>
      </c>
      <c r="G5" s="7">
        <f>D5*0.1*0.001</f>
        <v>0.5996685</v>
      </c>
      <c r="H5" s="7">
        <f>D5*0.01*0.001</f>
        <v>0.059966849999999995</v>
      </c>
      <c r="I5" s="7">
        <f>D5*0.1*0.001</f>
        <v>0.5996685</v>
      </c>
      <c r="J5" s="7">
        <f>D5*0.01*0.001</f>
        <v>0.059966849999999995</v>
      </c>
      <c r="K5" s="7">
        <f>D5*5*0.001</f>
        <v>29.983424999999997</v>
      </c>
      <c r="L5" s="7">
        <f>D5*0*0.001</f>
        <v>0</v>
      </c>
      <c r="M5" s="8">
        <f aca="true" t="shared" si="0" ref="M5:M68">SUM(E5:L5)</f>
        <v>96.0668937</v>
      </c>
      <c r="N5" s="9">
        <f>SUM(M5:M7)</f>
        <v>786.28474625</v>
      </c>
      <c r="O5" s="3">
        <f>IF(N5&lt;500,1,IF(N5&lt;1000,2,IF(N5&lt;1500,3,IF(N5&lt;2000,4,5))))</f>
        <v>2</v>
      </c>
    </row>
    <row r="6" spans="1:15" ht="15.75">
      <c r="A6" s="10"/>
      <c r="B6" s="11" t="s">
        <v>17</v>
      </c>
      <c r="C6" s="5">
        <v>15020</v>
      </c>
      <c r="D6" s="6">
        <f>C6*530*0.001*0.85</f>
        <v>6766.51</v>
      </c>
      <c r="E6" s="12">
        <f>D6*30*0.001</f>
        <v>202.99530000000001</v>
      </c>
      <c r="F6" s="12">
        <f>D6*1*0.001</f>
        <v>6.76651</v>
      </c>
      <c r="G6" s="12">
        <f>D6*0.2*0.001</f>
        <v>1.3533020000000002</v>
      </c>
      <c r="H6" s="12">
        <f>D6*0.04*0.001</f>
        <v>0.2706604</v>
      </c>
      <c r="I6" s="12">
        <f>D6*0.15*0.001</f>
        <v>1.0149765</v>
      </c>
      <c r="J6" s="12">
        <f>D6*0.015*0.001</f>
        <v>0.10149765</v>
      </c>
      <c r="K6" s="12">
        <f>D6*70*0.001</f>
        <v>473.6557</v>
      </c>
      <c r="L6" s="12">
        <f>D6*0.6*0.001</f>
        <v>4.059906</v>
      </c>
      <c r="M6" s="13">
        <f t="shared" si="0"/>
        <v>690.21785255</v>
      </c>
      <c r="N6" s="14"/>
      <c r="O6" s="10"/>
    </row>
    <row r="7" spans="1:15" ht="16.5" thickBot="1">
      <c r="A7" s="15"/>
      <c r="B7" s="16" t="s">
        <v>18</v>
      </c>
      <c r="C7" s="17"/>
      <c r="D7" s="18">
        <f>C7*530*0.001*0.6</f>
        <v>0</v>
      </c>
      <c r="E7" s="18">
        <f>D7*40*0.001</f>
        <v>0</v>
      </c>
      <c r="F7" s="18">
        <f>D7*1.5*0.001</f>
        <v>0</v>
      </c>
      <c r="G7" s="18">
        <f>D7*0.2*0.001</f>
        <v>0</v>
      </c>
      <c r="H7" s="18">
        <f>D7*0.03*0.001</f>
        <v>0</v>
      </c>
      <c r="I7" s="18">
        <f>D7*0.22*0.001</f>
        <v>0</v>
      </c>
      <c r="J7" s="18">
        <f>D7*0.02*0.001</f>
        <v>0</v>
      </c>
      <c r="K7" s="18">
        <f>D7*45*0.001</f>
        <v>0</v>
      </c>
      <c r="L7" s="18">
        <f>D7*1*0.001</f>
        <v>0</v>
      </c>
      <c r="M7" s="19">
        <f t="shared" si="0"/>
        <v>0</v>
      </c>
      <c r="N7" s="20"/>
      <c r="O7" s="15"/>
    </row>
    <row r="8" spans="1:15" ht="15.75">
      <c r="A8" s="3" t="s">
        <v>20</v>
      </c>
      <c r="B8" s="4" t="s">
        <v>16</v>
      </c>
      <c r="C8" s="5">
        <v>359</v>
      </c>
      <c r="D8" s="6">
        <f>C8*530*0.001*0.95</f>
        <v>180.7565</v>
      </c>
      <c r="E8" s="7">
        <f>D8*10*0.001</f>
        <v>1.8075649999999999</v>
      </c>
      <c r="F8" s="7">
        <f>D8*0.8*0.001</f>
        <v>0.1446052</v>
      </c>
      <c r="G8" s="7">
        <f>D8*0.1*0.001</f>
        <v>0.01807565</v>
      </c>
      <c r="H8" s="7">
        <f>D8*0.01*0.001</f>
        <v>0.001807565</v>
      </c>
      <c r="I8" s="7">
        <f>D8*0.1*0.001</f>
        <v>0.01807565</v>
      </c>
      <c r="J8" s="7">
        <f>D8*0.01*0.001</f>
        <v>0.001807565</v>
      </c>
      <c r="K8" s="7">
        <f>D8*5*0.001</f>
        <v>0.9037824999999999</v>
      </c>
      <c r="L8" s="7">
        <f>D8*0*0.001</f>
        <v>0</v>
      </c>
      <c r="M8" s="8">
        <f t="shared" si="0"/>
        <v>2.89571913</v>
      </c>
      <c r="N8" s="9">
        <f>SUM(M8:M10)</f>
        <v>310.73655762749996</v>
      </c>
      <c r="O8" s="3">
        <f>IF(N8&lt;500,1,IF(N8&lt;1000,2,IF(N8&lt;1500,3,IF(N8&lt;2000,4,5))))</f>
        <v>1</v>
      </c>
    </row>
    <row r="9" spans="1:15" ht="15.75">
      <c r="A9" s="10"/>
      <c r="B9" s="11" t="s">
        <v>17</v>
      </c>
      <c r="C9" s="5">
        <v>6699</v>
      </c>
      <c r="D9" s="6">
        <f>C9*530*0.001*0.85</f>
        <v>3017.8995</v>
      </c>
      <c r="E9" s="12">
        <f>D9*30*0.001</f>
        <v>90.536985</v>
      </c>
      <c r="F9" s="12">
        <f>D9*1*0.001</f>
        <v>3.0178995</v>
      </c>
      <c r="G9" s="12">
        <f>D9*0.2*0.001</f>
        <v>0.6035799000000001</v>
      </c>
      <c r="H9" s="12">
        <f>D9*0.04*0.001</f>
        <v>0.12071598</v>
      </c>
      <c r="I9" s="12">
        <f>D9*0.15*0.001</f>
        <v>0.45268492499999996</v>
      </c>
      <c r="J9" s="12">
        <f>D9*0.015*0.001</f>
        <v>0.0452684925</v>
      </c>
      <c r="K9" s="12">
        <f>D9*70*0.001</f>
        <v>211.252965</v>
      </c>
      <c r="L9" s="12">
        <f>D9*0.6*0.001</f>
        <v>1.8107396999999998</v>
      </c>
      <c r="M9" s="13">
        <f t="shared" si="0"/>
        <v>307.8408384975</v>
      </c>
      <c r="N9" s="14"/>
      <c r="O9" s="10"/>
    </row>
    <row r="10" spans="1:15" ht="16.5" thickBot="1">
      <c r="A10" s="15"/>
      <c r="B10" s="16" t="s">
        <v>18</v>
      </c>
      <c r="C10" s="17"/>
      <c r="D10" s="18">
        <f>C10*530*0.001*0.6</f>
        <v>0</v>
      </c>
      <c r="E10" s="18">
        <f>D10*40*0.001</f>
        <v>0</v>
      </c>
      <c r="F10" s="18">
        <f>D10*1.5*0.001</f>
        <v>0</v>
      </c>
      <c r="G10" s="18">
        <f>D10*0.2*0.001</f>
        <v>0</v>
      </c>
      <c r="H10" s="18">
        <f>D10*0.03*0.001</f>
        <v>0</v>
      </c>
      <c r="I10" s="18">
        <f>D10*0.22*0.001</f>
        <v>0</v>
      </c>
      <c r="J10" s="18">
        <f>D10*0.02*0.001</f>
        <v>0</v>
      </c>
      <c r="K10" s="18">
        <f>D10*45*0.001</f>
        <v>0</v>
      </c>
      <c r="L10" s="18">
        <f>D10*1*0.001</f>
        <v>0</v>
      </c>
      <c r="M10" s="19">
        <f t="shared" si="0"/>
        <v>0</v>
      </c>
      <c r="N10" s="20"/>
      <c r="O10" s="15"/>
    </row>
    <row r="11" spans="1:15" ht="15.75">
      <c r="A11" s="3" t="s">
        <v>21</v>
      </c>
      <c r="B11" s="4" t="s">
        <v>16</v>
      </c>
      <c r="C11" s="5"/>
      <c r="D11" s="6">
        <f>C11*530*0.001*0.95</f>
        <v>0</v>
      </c>
      <c r="E11" s="7">
        <f>D11*10*0.001</f>
        <v>0</v>
      </c>
      <c r="F11" s="7">
        <f>D11*0.8*0.001</f>
        <v>0</v>
      </c>
      <c r="G11" s="7">
        <f>D11*0.1*0.001</f>
        <v>0</v>
      </c>
      <c r="H11" s="7">
        <f>D11*0.01*0.001</f>
        <v>0</v>
      </c>
      <c r="I11" s="7">
        <f>D11*0.1*0.001</f>
        <v>0</v>
      </c>
      <c r="J11" s="7">
        <f>D11*0.01*0.001</f>
        <v>0</v>
      </c>
      <c r="K11" s="7">
        <f>D11*5*0.001</f>
        <v>0</v>
      </c>
      <c r="L11" s="7">
        <f>D11*0*0.001</f>
        <v>0</v>
      </c>
      <c r="M11" s="8">
        <f t="shared" si="0"/>
        <v>0</v>
      </c>
      <c r="N11" s="9">
        <f>SUM(M11:M13)</f>
        <v>126.73907039500001</v>
      </c>
      <c r="O11" s="3">
        <f>IF(N11&lt;500,1,IF(N11&lt;1000,2,IF(N11&lt;1500,3,IF(N11&lt;2000,4,5))))</f>
        <v>1</v>
      </c>
    </row>
    <row r="12" spans="1:15" ht="15.75">
      <c r="A12" s="10"/>
      <c r="B12" s="11" t="s">
        <v>17</v>
      </c>
      <c r="C12" s="5">
        <v>2758</v>
      </c>
      <c r="D12" s="6">
        <f>C12*530*0.001*0.85</f>
        <v>1242.479</v>
      </c>
      <c r="E12" s="12">
        <f>D12*30*0.001</f>
        <v>37.274370000000005</v>
      </c>
      <c r="F12" s="12">
        <f>D12*1*0.001</f>
        <v>1.2424790000000001</v>
      </c>
      <c r="G12" s="12">
        <f>D12*0.2*0.001</f>
        <v>0.24849580000000004</v>
      </c>
      <c r="H12" s="12">
        <f>D12*0.04*0.001</f>
        <v>0.049699160000000006</v>
      </c>
      <c r="I12" s="12">
        <f>D12*0.15*0.001</f>
        <v>0.18637185</v>
      </c>
      <c r="J12" s="12">
        <f>D12*0.015*0.001</f>
        <v>0.018637185</v>
      </c>
      <c r="K12" s="12">
        <f>D12*70*0.001</f>
        <v>86.97353</v>
      </c>
      <c r="L12" s="12">
        <f>D12*0.6*0.001</f>
        <v>0.7454874</v>
      </c>
      <c r="M12" s="13">
        <f t="shared" si="0"/>
        <v>126.73907039500001</v>
      </c>
      <c r="N12" s="14"/>
      <c r="O12" s="10"/>
    </row>
    <row r="13" spans="1:15" ht="16.5" thickBot="1">
      <c r="A13" s="15"/>
      <c r="B13" s="16" t="s">
        <v>18</v>
      </c>
      <c r="C13" s="17"/>
      <c r="D13" s="18">
        <f>C13*530*0.001*0.6</f>
        <v>0</v>
      </c>
      <c r="E13" s="18">
        <f>D13*40*0.001</f>
        <v>0</v>
      </c>
      <c r="F13" s="18">
        <f>D13*1.5*0.001</f>
        <v>0</v>
      </c>
      <c r="G13" s="18">
        <f>D13*0.2*0.001</f>
        <v>0</v>
      </c>
      <c r="H13" s="18">
        <f>D13*0.03*0.001</f>
        <v>0</v>
      </c>
      <c r="I13" s="18">
        <f>D13*0.22*0.001</f>
        <v>0</v>
      </c>
      <c r="J13" s="18">
        <f>D13*0.02*0.001</f>
        <v>0</v>
      </c>
      <c r="K13" s="18">
        <f>D13*45*0.001</f>
        <v>0</v>
      </c>
      <c r="L13" s="18">
        <f>D13*1*0.001</f>
        <v>0</v>
      </c>
      <c r="M13" s="19">
        <f t="shared" si="0"/>
        <v>0</v>
      </c>
      <c r="N13" s="20"/>
      <c r="O13" s="15"/>
    </row>
    <row r="14" spans="1:15" ht="15.75">
      <c r="A14" s="3" t="s">
        <v>22</v>
      </c>
      <c r="B14" s="4" t="s">
        <v>16</v>
      </c>
      <c r="C14" s="5"/>
      <c r="D14" s="6">
        <f>C14*530*0.001*0.95</f>
        <v>0</v>
      </c>
      <c r="E14" s="7">
        <f>D14*10*0.001</f>
        <v>0</v>
      </c>
      <c r="F14" s="7">
        <f>D14*0.8*0.001</f>
        <v>0</v>
      </c>
      <c r="G14" s="7">
        <f>D14*0.1*0.001</f>
        <v>0</v>
      </c>
      <c r="H14" s="7">
        <f>D14*0.01*0.001</f>
        <v>0</v>
      </c>
      <c r="I14" s="7">
        <f>D14*0.1*0.001</f>
        <v>0</v>
      </c>
      <c r="J14" s="7">
        <f>D14*0.01*0.001</f>
        <v>0</v>
      </c>
      <c r="K14" s="7">
        <f>D14*5*0.001</f>
        <v>0</v>
      </c>
      <c r="L14" s="7">
        <f>D14*0*0.001</f>
        <v>0</v>
      </c>
      <c r="M14" s="8">
        <f t="shared" si="0"/>
        <v>0</v>
      </c>
      <c r="N14" s="9">
        <f>SUM(M14:M16)</f>
        <v>80.2803321175</v>
      </c>
      <c r="O14" s="3">
        <f>IF(N14&lt;500,1,IF(N14&lt;1000,2,IF(N14&lt;1500,3,IF(N14&lt;2000,4,5))))</f>
        <v>1</v>
      </c>
    </row>
    <row r="15" spans="1:15" ht="15.75">
      <c r="A15" s="10"/>
      <c r="B15" s="11" t="s">
        <v>17</v>
      </c>
      <c r="C15" s="5">
        <v>1747</v>
      </c>
      <c r="D15" s="6">
        <f>C15*530*0.001*0.85</f>
        <v>787.0234999999999</v>
      </c>
      <c r="E15" s="12">
        <f>D15*30*0.001</f>
        <v>23.610705</v>
      </c>
      <c r="F15" s="12">
        <f>D15*1*0.001</f>
        <v>0.7870234999999999</v>
      </c>
      <c r="G15" s="12">
        <f>D15*0.2*0.001</f>
        <v>0.15740469999999998</v>
      </c>
      <c r="H15" s="12">
        <f>D15*0.04*0.001</f>
        <v>0.03148094</v>
      </c>
      <c r="I15" s="12">
        <f>D15*0.15*0.001</f>
        <v>0.11805352499999998</v>
      </c>
      <c r="J15" s="12">
        <f>D15*0.015*0.001</f>
        <v>0.011805352499999998</v>
      </c>
      <c r="K15" s="12">
        <f>D15*70*0.001</f>
        <v>55.09164499999999</v>
      </c>
      <c r="L15" s="12">
        <f>D15*0.6*0.001</f>
        <v>0.4722140999999999</v>
      </c>
      <c r="M15" s="13">
        <f t="shared" si="0"/>
        <v>80.2803321175</v>
      </c>
      <c r="N15" s="14"/>
      <c r="O15" s="10"/>
    </row>
    <row r="16" spans="1:15" ht="16.5" thickBot="1">
      <c r="A16" s="15"/>
      <c r="B16" s="16" t="s">
        <v>18</v>
      </c>
      <c r="C16" s="17"/>
      <c r="D16" s="18">
        <f>C16*530*0.001*0.6</f>
        <v>0</v>
      </c>
      <c r="E16" s="18">
        <f>D16*40*0.001</f>
        <v>0</v>
      </c>
      <c r="F16" s="18">
        <f>D16*1.5*0.001</f>
        <v>0</v>
      </c>
      <c r="G16" s="18">
        <f>D16*0.2*0.001</f>
        <v>0</v>
      </c>
      <c r="H16" s="18">
        <f>D16*0.03*0.001</f>
        <v>0</v>
      </c>
      <c r="I16" s="18">
        <f>D16*0.22*0.001</f>
        <v>0</v>
      </c>
      <c r="J16" s="18">
        <f>D16*0.02*0.001</f>
        <v>0</v>
      </c>
      <c r="K16" s="18">
        <f>D16*45*0.001</f>
        <v>0</v>
      </c>
      <c r="L16" s="18">
        <f>D16*1*0.001</f>
        <v>0</v>
      </c>
      <c r="M16" s="19">
        <f t="shared" si="0"/>
        <v>0</v>
      </c>
      <c r="N16" s="20"/>
      <c r="O16" s="15"/>
    </row>
    <row r="17" spans="1:15" ht="15.75">
      <c r="A17" s="3" t="s">
        <v>23</v>
      </c>
      <c r="B17" s="4" t="s">
        <v>16</v>
      </c>
      <c r="C17" s="5"/>
      <c r="D17" s="6">
        <f>C17*530*0.001*0.95</f>
        <v>0</v>
      </c>
      <c r="E17" s="7">
        <f>D17*10*0.001</f>
        <v>0</v>
      </c>
      <c r="F17" s="7">
        <f>D17*0.8*0.001</f>
        <v>0</v>
      </c>
      <c r="G17" s="7">
        <f>D17*0.1*0.001</f>
        <v>0</v>
      </c>
      <c r="H17" s="7">
        <f>D17*0.01*0.001</f>
        <v>0</v>
      </c>
      <c r="I17" s="7">
        <f>D17*0.1*0.001</f>
        <v>0</v>
      </c>
      <c r="J17" s="7">
        <f>D17*0.01*0.001</f>
        <v>0</v>
      </c>
      <c r="K17" s="7">
        <f>D17*5*0.001</f>
        <v>0</v>
      </c>
      <c r="L17" s="7">
        <f>D17*0*0.001</f>
        <v>0</v>
      </c>
      <c r="M17" s="8">
        <f t="shared" si="0"/>
        <v>0</v>
      </c>
      <c r="N17" s="9">
        <f>SUM(M17:M19)</f>
        <v>64.38050675250001</v>
      </c>
      <c r="O17" s="3">
        <f>IF(N17&lt;500,1,IF(N17&lt;1000,2,IF(N17&lt;1500,3,IF(N17&lt;2000,4,5))))</f>
        <v>1</v>
      </c>
    </row>
    <row r="18" spans="1:15" ht="15.75">
      <c r="A18" s="10"/>
      <c r="B18" s="11" t="s">
        <v>17</v>
      </c>
      <c r="C18" s="5">
        <v>1401</v>
      </c>
      <c r="D18" s="6">
        <f>C18*530*0.001*0.85</f>
        <v>631.1505</v>
      </c>
      <c r="E18" s="12">
        <f>D18*30*0.001</f>
        <v>18.934515</v>
      </c>
      <c r="F18" s="12">
        <f>D18*1*0.001</f>
        <v>0.6311505</v>
      </c>
      <c r="G18" s="12">
        <f>D18*0.2*0.001</f>
        <v>0.12623009999999998</v>
      </c>
      <c r="H18" s="12">
        <f>D18*0.04*0.001</f>
        <v>0.025246019999999997</v>
      </c>
      <c r="I18" s="12">
        <f>D18*0.15*0.001</f>
        <v>0.094672575</v>
      </c>
      <c r="J18" s="12">
        <f>D18*0.015*0.001</f>
        <v>0.0094672575</v>
      </c>
      <c r="K18" s="12">
        <f>D18*70*0.001</f>
        <v>44.180535</v>
      </c>
      <c r="L18" s="12">
        <f>D18*0.6*0.001</f>
        <v>0.3786903</v>
      </c>
      <c r="M18" s="13">
        <f t="shared" si="0"/>
        <v>64.38050675250001</v>
      </c>
      <c r="N18" s="14"/>
      <c r="O18" s="10"/>
    </row>
    <row r="19" spans="1:15" ht="16.5" thickBot="1">
      <c r="A19" s="15"/>
      <c r="B19" s="16" t="s">
        <v>18</v>
      </c>
      <c r="C19" s="17"/>
      <c r="D19" s="18">
        <f>C19*530*0.001*0.6</f>
        <v>0</v>
      </c>
      <c r="E19" s="18">
        <f>D19*40*0.001</f>
        <v>0</v>
      </c>
      <c r="F19" s="18">
        <f>D19*1.5*0.001</f>
        <v>0</v>
      </c>
      <c r="G19" s="18">
        <f>D19*0.2*0.001</f>
        <v>0</v>
      </c>
      <c r="H19" s="18">
        <f>D19*0.03*0.001</f>
        <v>0</v>
      </c>
      <c r="I19" s="18">
        <f>D19*0.22*0.001</f>
        <v>0</v>
      </c>
      <c r="J19" s="18">
        <f>D19*0.02*0.001</f>
        <v>0</v>
      </c>
      <c r="K19" s="18">
        <f>D19*45*0.001</f>
        <v>0</v>
      </c>
      <c r="L19" s="18">
        <f>D19*1*0.001</f>
        <v>0</v>
      </c>
      <c r="M19" s="19">
        <f t="shared" si="0"/>
        <v>0</v>
      </c>
      <c r="N19" s="20"/>
      <c r="O19" s="15"/>
    </row>
    <row r="20" spans="1:15" ht="15.75">
      <c r="A20" s="3" t="s">
        <v>24</v>
      </c>
      <c r="B20" s="4" t="s">
        <v>16</v>
      </c>
      <c r="C20" s="5"/>
      <c r="D20" s="6">
        <f>C20*530*0.001*0.95</f>
        <v>0</v>
      </c>
      <c r="E20" s="7">
        <f>D20*10*0.001</f>
        <v>0</v>
      </c>
      <c r="F20" s="7">
        <f>D20*0.8*0.001</f>
        <v>0</v>
      </c>
      <c r="G20" s="7">
        <f>D20*0.1*0.001</f>
        <v>0</v>
      </c>
      <c r="H20" s="7">
        <f>D20*0.01*0.001</f>
        <v>0</v>
      </c>
      <c r="I20" s="7">
        <f>D20*0.1*0.001</f>
        <v>0</v>
      </c>
      <c r="J20" s="7">
        <f>D20*0.01*0.001</f>
        <v>0</v>
      </c>
      <c r="K20" s="7">
        <f>D20*5*0.001</f>
        <v>0</v>
      </c>
      <c r="L20" s="7">
        <f>D20*0*0.001</f>
        <v>0</v>
      </c>
      <c r="M20" s="8">
        <f t="shared" si="0"/>
        <v>0</v>
      </c>
      <c r="N20" s="9">
        <f>SUM(M20:M22)</f>
        <v>96.961362775</v>
      </c>
      <c r="O20" s="3">
        <f>IF(N20&lt;500,1,IF(N20&lt;1000,2,IF(N20&lt;1500,3,IF(N20&lt;2000,4,5))))</f>
        <v>1</v>
      </c>
    </row>
    <row r="21" spans="1:15" ht="15.75">
      <c r="A21" s="10"/>
      <c r="B21" s="11" t="s">
        <v>17</v>
      </c>
      <c r="C21" s="5">
        <v>2110</v>
      </c>
      <c r="D21" s="6">
        <f>C21*530*0.001*0.85</f>
        <v>950.555</v>
      </c>
      <c r="E21" s="12">
        <f>D21*30*0.001</f>
        <v>28.51665</v>
      </c>
      <c r="F21" s="12">
        <f>D21*1*0.001</f>
        <v>0.9505549999999999</v>
      </c>
      <c r="G21" s="12">
        <f>D21*0.2*0.001</f>
        <v>0.190111</v>
      </c>
      <c r="H21" s="12">
        <f>D21*0.04*0.001</f>
        <v>0.0380222</v>
      </c>
      <c r="I21" s="12">
        <f>D21*0.15*0.001</f>
        <v>0.14258325</v>
      </c>
      <c r="J21" s="12">
        <f>D21*0.015*0.001</f>
        <v>0.014258324999999999</v>
      </c>
      <c r="K21" s="12">
        <f>D21*70*0.001</f>
        <v>66.53885</v>
      </c>
      <c r="L21" s="12">
        <f>D21*0.6*0.001</f>
        <v>0.570333</v>
      </c>
      <c r="M21" s="13">
        <f t="shared" si="0"/>
        <v>96.961362775</v>
      </c>
      <c r="N21" s="14"/>
      <c r="O21" s="10"/>
    </row>
    <row r="22" spans="1:15" ht="16.5" thickBot="1">
      <c r="A22" s="15"/>
      <c r="B22" s="16" t="s">
        <v>18</v>
      </c>
      <c r="C22" s="17"/>
      <c r="D22" s="18">
        <f>C22*530*0.001*0.6</f>
        <v>0</v>
      </c>
      <c r="E22" s="18">
        <f>D22*40*0.001</f>
        <v>0</v>
      </c>
      <c r="F22" s="18">
        <f>D22*1.5*0.001</f>
        <v>0</v>
      </c>
      <c r="G22" s="18">
        <f>D22*0.2*0.001</f>
        <v>0</v>
      </c>
      <c r="H22" s="18">
        <f>D22*0.03*0.001</f>
        <v>0</v>
      </c>
      <c r="I22" s="18">
        <f>D22*0.22*0.001</f>
        <v>0</v>
      </c>
      <c r="J22" s="18">
        <f>D22*0.02*0.001</f>
        <v>0</v>
      </c>
      <c r="K22" s="18">
        <f>D22*45*0.001</f>
        <v>0</v>
      </c>
      <c r="L22" s="18">
        <f>D22*1*0.001</f>
        <v>0</v>
      </c>
      <c r="M22" s="19">
        <f t="shared" si="0"/>
        <v>0</v>
      </c>
      <c r="N22" s="20"/>
      <c r="O22" s="15"/>
    </row>
    <row r="23" spans="1:15" ht="15.75">
      <c r="A23" s="3" t="s">
        <v>25</v>
      </c>
      <c r="B23" s="4" t="s">
        <v>16</v>
      </c>
      <c r="C23" s="5"/>
      <c r="D23" s="6">
        <f>C23*530*0.001*0.95</f>
        <v>0</v>
      </c>
      <c r="E23" s="7">
        <f>D23*10*0.001</f>
        <v>0</v>
      </c>
      <c r="F23" s="7">
        <f>D23*0.8*0.001</f>
        <v>0</v>
      </c>
      <c r="G23" s="7">
        <f>D23*0.1*0.001</f>
        <v>0</v>
      </c>
      <c r="H23" s="7">
        <f>D23*0.01*0.001</f>
        <v>0</v>
      </c>
      <c r="I23" s="7">
        <f>D23*0.1*0.001</f>
        <v>0</v>
      </c>
      <c r="J23" s="7">
        <f>D23*0.01*0.001</f>
        <v>0</v>
      </c>
      <c r="K23" s="7">
        <f>D23*5*0.001</f>
        <v>0</v>
      </c>
      <c r="L23" s="7">
        <f>D23*0*0.001</f>
        <v>0</v>
      </c>
      <c r="M23" s="8">
        <f t="shared" si="0"/>
        <v>0</v>
      </c>
      <c r="N23" s="9">
        <f>SUM(M23:M25)</f>
        <v>60.7042465525</v>
      </c>
      <c r="O23" s="3">
        <f>IF(N23&lt;500,1,IF(N23&lt;1000,2,IF(N23&lt;1500,3,IF(N23&lt;2000,4,5))))</f>
        <v>1</v>
      </c>
    </row>
    <row r="24" spans="1:15" ht="15.75">
      <c r="A24" s="10"/>
      <c r="B24" s="11" t="s">
        <v>17</v>
      </c>
      <c r="C24" s="5">
        <v>1321</v>
      </c>
      <c r="D24" s="6">
        <f>C24*530*0.001*0.85</f>
        <v>595.1105</v>
      </c>
      <c r="E24" s="12">
        <f>D24*30*0.001</f>
        <v>17.853315</v>
      </c>
      <c r="F24" s="12">
        <f>D24*1*0.001</f>
        <v>0.5951105</v>
      </c>
      <c r="G24" s="12">
        <f>D24*0.2*0.001</f>
        <v>0.1190221</v>
      </c>
      <c r="H24" s="12">
        <f>D24*0.04*0.001</f>
        <v>0.02380442</v>
      </c>
      <c r="I24" s="12">
        <f>D24*0.15*0.001</f>
        <v>0.089266575</v>
      </c>
      <c r="J24" s="12">
        <f>D24*0.015*0.001</f>
        <v>0.008926657499999999</v>
      </c>
      <c r="K24" s="12">
        <f>D24*70*0.001</f>
        <v>41.657735</v>
      </c>
      <c r="L24" s="12">
        <f>D24*0.6*0.001</f>
        <v>0.3570663</v>
      </c>
      <c r="M24" s="13">
        <f t="shared" si="0"/>
        <v>60.7042465525</v>
      </c>
      <c r="N24" s="14"/>
      <c r="O24" s="10"/>
    </row>
    <row r="25" spans="1:15" ht="16.5" thickBot="1">
      <c r="A25" s="15"/>
      <c r="B25" s="16" t="s">
        <v>18</v>
      </c>
      <c r="C25" s="17"/>
      <c r="D25" s="18">
        <f>C25*530*0.001*0.6</f>
        <v>0</v>
      </c>
      <c r="E25" s="18">
        <f>D25*40*0.001</f>
        <v>0</v>
      </c>
      <c r="F25" s="18">
        <f>D25*1.5*0.001</f>
        <v>0</v>
      </c>
      <c r="G25" s="18">
        <f>D25*0.2*0.001</f>
        <v>0</v>
      </c>
      <c r="H25" s="18">
        <f>D25*0.03*0.001</f>
        <v>0</v>
      </c>
      <c r="I25" s="18">
        <f>D25*0.22*0.001</f>
        <v>0</v>
      </c>
      <c r="J25" s="18">
        <f>D25*0.02*0.001</f>
        <v>0</v>
      </c>
      <c r="K25" s="18">
        <f>D25*45*0.001</f>
        <v>0</v>
      </c>
      <c r="L25" s="18">
        <f>D25*1*0.001</f>
        <v>0</v>
      </c>
      <c r="M25" s="19">
        <f t="shared" si="0"/>
        <v>0</v>
      </c>
      <c r="N25" s="20"/>
      <c r="O25" s="15"/>
    </row>
    <row r="26" spans="1:15" ht="15.75">
      <c r="A26" s="3" t="s">
        <v>26</v>
      </c>
      <c r="B26" s="4" t="s">
        <v>16</v>
      </c>
      <c r="C26" s="5"/>
      <c r="D26" s="6">
        <f>C26*530*0.001*0.95</f>
        <v>0</v>
      </c>
      <c r="E26" s="7">
        <f>D26*10*0.001</f>
        <v>0</v>
      </c>
      <c r="F26" s="7">
        <f>D26*0.8*0.001</f>
        <v>0</v>
      </c>
      <c r="G26" s="7">
        <f>D26*0.1*0.001</f>
        <v>0</v>
      </c>
      <c r="H26" s="7">
        <f>D26*0.01*0.001</f>
        <v>0</v>
      </c>
      <c r="I26" s="7">
        <f>D26*0.1*0.001</f>
        <v>0</v>
      </c>
      <c r="J26" s="7">
        <f>D26*0.01*0.001</f>
        <v>0</v>
      </c>
      <c r="K26" s="7">
        <f>D26*5*0.001</f>
        <v>0</v>
      </c>
      <c r="L26" s="7">
        <f>D26*0*0.001</f>
        <v>0</v>
      </c>
      <c r="M26" s="8">
        <f t="shared" si="0"/>
        <v>0</v>
      </c>
      <c r="N26" s="9">
        <f>SUM(M26:M28)</f>
        <v>97.78852131999999</v>
      </c>
      <c r="O26" s="3">
        <f>IF(N26&lt;500,1,IF(N26&lt;1000,2,IF(N26&lt;1500,3,IF(N26&lt;2000,4,5))))</f>
        <v>1</v>
      </c>
    </row>
    <row r="27" spans="1:15" ht="15.75">
      <c r="A27" s="10"/>
      <c r="B27" s="11" t="s">
        <v>17</v>
      </c>
      <c r="C27" s="5">
        <v>2128</v>
      </c>
      <c r="D27" s="6">
        <f>C27*530*0.001*0.85</f>
        <v>958.6639999999999</v>
      </c>
      <c r="E27" s="12">
        <f>D27*30*0.001</f>
        <v>28.759919999999994</v>
      </c>
      <c r="F27" s="12">
        <f>D27*1*0.001</f>
        <v>0.9586639999999998</v>
      </c>
      <c r="G27" s="12">
        <f>D27*0.2*0.001</f>
        <v>0.1917328</v>
      </c>
      <c r="H27" s="12">
        <f>D27*0.04*0.001</f>
        <v>0.038346559999999995</v>
      </c>
      <c r="I27" s="12">
        <f>D27*0.15*0.001</f>
        <v>0.14379959999999997</v>
      </c>
      <c r="J27" s="12">
        <f>D27*0.015*0.001</f>
        <v>0.014379959999999997</v>
      </c>
      <c r="K27" s="12">
        <f>D27*70*0.001</f>
        <v>67.10647999999999</v>
      </c>
      <c r="L27" s="12">
        <f>D27*0.6*0.001</f>
        <v>0.5751983999999999</v>
      </c>
      <c r="M27" s="13">
        <f t="shared" si="0"/>
        <v>97.78852131999999</v>
      </c>
      <c r="N27" s="14"/>
      <c r="O27" s="10"/>
    </row>
    <row r="28" spans="1:15" ht="16.5" thickBot="1">
      <c r="A28" s="15"/>
      <c r="B28" s="16" t="s">
        <v>18</v>
      </c>
      <c r="C28" s="17"/>
      <c r="D28" s="18">
        <f>C28*530*0.001*0.6</f>
        <v>0</v>
      </c>
      <c r="E28" s="18">
        <f>D28*40*0.001</f>
        <v>0</v>
      </c>
      <c r="F28" s="18">
        <f>D28*1.5*0.001</f>
        <v>0</v>
      </c>
      <c r="G28" s="18">
        <f>D28*0.2*0.001</f>
        <v>0</v>
      </c>
      <c r="H28" s="18">
        <f>D28*0.03*0.001</f>
        <v>0</v>
      </c>
      <c r="I28" s="18">
        <f>D28*0.22*0.001</f>
        <v>0</v>
      </c>
      <c r="J28" s="18">
        <f>D28*0.02*0.001</f>
        <v>0</v>
      </c>
      <c r="K28" s="18">
        <f>D28*45*0.001</f>
        <v>0</v>
      </c>
      <c r="L28" s="18">
        <f>D28*1*0.001</f>
        <v>0</v>
      </c>
      <c r="M28" s="19">
        <f t="shared" si="0"/>
        <v>0</v>
      </c>
      <c r="N28" s="20"/>
      <c r="O28" s="15"/>
    </row>
    <row r="29" spans="1:15" ht="15.75">
      <c r="A29" s="3" t="s">
        <v>27</v>
      </c>
      <c r="B29" s="4" t="s">
        <v>16</v>
      </c>
      <c r="C29" s="5"/>
      <c r="D29" s="6">
        <f>C29*530*0.001*0.95</f>
        <v>0</v>
      </c>
      <c r="E29" s="7">
        <f>D29*10*0.001</f>
        <v>0</v>
      </c>
      <c r="F29" s="7">
        <f>D29*0.8*0.001</f>
        <v>0</v>
      </c>
      <c r="G29" s="7">
        <f>D29*0.1*0.001</f>
        <v>0</v>
      </c>
      <c r="H29" s="7">
        <f>D29*0.01*0.001</f>
        <v>0</v>
      </c>
      <c r="I29" s="7">
        <f>D29*0.1*0.001</f>
        <v>0</v>
      </c>
      <c r="J29" s="7">
        <f>D29*0.01*0.001</f>
        <v>0</v>
      </c>
      <c r="K29" s="7">
        <f>D29*5*0.001</f>
        <v>0</v>
      </c>
      <c r="L29" s="7">
        <f>D29*0*0.001</f>
        <v>0</v>
      </c>
      <c r="M29" s="8">
        <f t="shared" si="0"/>
        <v>0</v>
      </c>
      <c r="N29" s="9">
        <f>SUM(M29:M31)</f>
        <v>140.52504614499998</v>
      </c>
      <c r="O29" s="3">
        <f>IF(N29&lt;500,1,IF(N29&lt;1000,2,IF(N29&lt;1500,3,IF(N29&lt;2000,4,5))))</f>
        <v>1</v>
      </c>
    </row>
    <row r="30" spans="1:15" ht="15.75">
      <c r="A30" s="10"/>
      <c r="B30" s="11" t="s">
        <v>17</v>
      </c>
      <c r="C30" s="5">
        <v>3058</v>
      </c>
      <c r="D30" s="6">
        <f>C30*530*0.001*0.85</f>
        <v>1377.629</v>
      </c>
      <c r="E30" s="12">
        <f>D30*30*0.001</f>
        <v>41.328869999999995</v>
      </c>
      <c r="F30" s="12">
        <f>D30*1*0.001</f>
        <v>1.377629</v>
      </c>
      <c r="G30" s="12">
        <f>D30*0.2*0.001</f>
        <v>0.2755258</v>
      </c>
      <c r="H30" s="12">
        <f>D30*0.04*0.001</f>
        <v>0.05510516</v>
      </c>
      <c r="I30" s="12">
        <f>D30*0.15*0.001</f>
        <v>0.20664434999999998</v>
      </c>
      <c r="J30" s="12">
        <f>D30*0.015*0.001</f>
        <v>0.020664435</v>
      </c>
      <c r="K30" s="12">
        <f>D30*70*0.001</f>
        <v>96.43403</v>
      </c>
      <c r="L30" s="12">
        <f>D30*0.6*0.001</f>
        <v>0.8265773999999999</v>
      </c>
      <c r="M30" s="13">
        <f t="shared" si="0"/>
        <v>140.52504614499998</v>
      </c>
      <c r="N30" s="14"/>
      <c r="O30" s="10"/>
    </row>
    <row r="31" spans="1:15" ht="16.5" thickBot="1">
      <c r="A31" s="15"/>
      <c r="B31" s="16" t="s">
        <v>18</v>
      </c>
      <c r="C31" s="17"/>
      <c r="D31" s="18">
        <f>C31*530*0.001*0.6</f>
        <v>0</v>
      </c>
      <c r="E31" s="18">
        <f>D31*40*0.001</f>
        <v>0</v>
      </c>
      <c r="F31" s="18">
        <f>D31*1.5*0.001</f>
        <v>0</v>
      </c>
      <c r="G31" s="18">
        <f>D31*0.2*0.001</f>
        <v>0</v>
      </c>
      <c r="H31" s="18">
        <f>D31*0.03*0.001</f>
        <v>0</v>
      </c>
      <c r="I31" s="18">
        <f>D31*0.22*0.001</f>
        <v>0</v>
      </c>
      <c r="J31" s="18">
        <f>D31*0.02*0.001</f>
        <v>0</v>
      </c>
      <c r="K31" s="18">
        <f>D31*45*0.001</f>
        <v>0</v>
      </c>
      <c r="L31" s="18">
        <f>D31*1*0.001</f>
        <v>0</v>
      </c>
      <c r="M31" s="19">
        <f t="shared" si="0"/>
        <v>0</v>
      </c>
      <c r="N31" s="20"/>
      <c r="O31" s="15"/>
    </row>
    <row r="32" spans="1:15" ht="15.75">
      <c r="A32" s="3" t="s">
        <v>28</v>
      </c>
      <c r="B32" s="4" t="s">
        <v>16</v>
      </c>
      <c r="C32" s="5">
        <v>69150</v>
      </c>
      <c r="D32" s="6">
        <f>C32*530*0.001*0.95</f>
        <v>34817.025</v>
      </c>
      <c r="E32" s="7">
        <f>D32*10*0.001</f>
        <v>348.17025</v>
      </c>
      <c r="F32" s="7">
        <f>D32*0.8*0.001</f>
        <v>27.853620000000003</v>
      </c>
      <c r="G32" s="7">
        <f>D32*0.1*0.001</f>
        <v>3.4817025000000004</v>
      </c>
      <c r="H32" s="7">
        <f>D32*0.01*0.001</f>
        <v>0.34817025</v>
      </c>
      <c r="I32" s="7">
        <f>D32*0.1*0.001</f>
        <v>3.4817025000000004</v>
      </c>
      <c r="J32" s="7">
        <f>D32*0.01*0.001</f>
        <v>0.34817025</v>
      </c>
      <c r="K32" s="7">
        <f>D32*5*0.001</f>
        <v>174.085125</v>
      </c>
      <c r="L32" s="7">
        <f>D32*0*0.001</f>
        <v>0</v>
      </c>
      <c r="M32" s="8">
        <f t="shared" si="0"/>
        <v>557.7687404999999</v>
      </c>
      <c r="N32" s="9">
        <f>SUM(M32:M34)</f>
        <v>7309.298322299999</v>
      </c>
      <c r="O32" s="3">
        <f>IF(N32&lt;500,1,IF(N32&lt;1000,2,IF(N32&lt;1500,3,IF(N32&lt;2000,4,5))))</f>
        <v>5</v>
      </c>
    </row>
    <row r="33" spans="1:15" ht="15.75">
      <c r="A33" s="10"/>
      <c r="B33" s="11" t="s">
        <v>17</v>
      </c>
      <c r="C33" s="5">
        <v>114000</v>
      </c>
      <c r="D33" s="6">
        <f>C33*530*0.001*0.85</f>
        <v>51357</v>
      </c>
      <c r="E33" s="12">
        <f>D33*30*0.001</f>
        <v>1540.71</v>
      </c>
      <c r="F33" s="12">
        <f>D33*1*0.001</f>
        <v>51.357</v>
      </c>
      <c r="G33" s="12">
        <f>D33*0.2*0.001</f>
        <v>10.271400000000002</v>
      </c>
      <c r="H33" s="12">
        <f>D33*0.04*0.001</f>
        <v>2.0542800000000003</v>
      </c>
      <c r="I33" s="12">
        <f>D33*0.15*0.001</f>
        <v>7.703549999999999</v>
      </c>
      <c r="J33" s="12">
        <f>D33*0.015*0.001</f>
        <v>0.770355</v>
      </c>
      <c r="K33" s="12">
        <f>D33*70*0.001</f>
        <v>3594.9900000000002</v>
      </c>
      <c r="L33" s="12">
        <f>D33*0.6*0.001</f>
        <v>30.814199999999996</v>
      </c>
      <c r="M33" s="13">
        <f t="shared" si="0"/>
        <v>5238.670785</v>
      </c>
      <c r="N33" s="14"/>
      <c r="O33" s="10"/>
    </row>
    <row r="34" spans="1:15" ht="16.5" thickBot="1">
      <c r="A34" s="15"/>
      <c r="B34" s="16" t="s">
        <v>18</v>
      </c>
      <c r="C34" s="17">
        <v>54080</v>
      </c>
      <c r="D34" s="18">
        <f>C34*530*0.001*0.6</f>
        <v>17197.44</v>
      </c>
      <c r="E34" s="18">
        <f>D34*40*0.001</f>
        <v>687.8976</v>
      </c>
      <c r="F34" s="18">
        <f>D34*1.5*0.001</f>
        <v>25.796159999999997</v>
      </c>
      <c r="G34" s="18">
        <f>D34*0.2*0.001</f>
        <v>3.439488</v>
      </c>
      <c r="H34" s="18">
        <f>D34*0.03*0.001</f>
        <v>0.5159231999999999</v>
      </c>
      <c r="I34" s="18">
        <f>D34*0.22*0.001</f>
        <v>3.7834368</v>
      </c>
      <c r="J34" s="18">
        <f>D34*0.02*0.001</f>
        <v>0.3439488</v>
      </c>
      <c r="K34" s="18">
        <f>D34*45*0.001</f>
        <v>773.8847999999999</v>
      </c>
      <c r="L34" s="18">
        <f>D34*1*0.001</f>
        <v>17.19744</v>
      </c>
      <c r="M34" s="19">
        <f t="shared" si="0"/>
        <v>1512.8587967999997</v>
      </c>
      <c r="N34" s="20"/>
      <c r="O34" s="15"/>
    </row>
    <row r="35" spans="1:15" ht="15.75">
      <c r="A35" s="3" t="s">
        <v>29</v>
      </c>
      <c r="B35" s="4" t="s">
        <v>16</v>
      </c>
      <c r="C35" s="5">
        <v>14820</v>
      </c>
      <c r="D35" s="6">
        <f>C35*530*0.001*0.95</f>
        <v>7461.87</v>
      </c>
      <c r="E35" s="7">
        <f>D35*10*0.001</f>
        <v>74.6187</v>
      </c>
      <c r="F35" s="7">
        <f>D35*0.8*0.001</f>
        <v>5.969496</v>
      </c>
      <c r="G35" s="7">
        <f>D35*0.1*0.001</f>
        <v>0.746187</v>
      </c>
      <c r="H35" s="7">
        <f>D35*0.01*0.001</f>
        <v>0.07461870000000001</v>
      </c>
      <c r="I35" s="7">
        <f>D35*0.1*0.001</f>
        <v>0.746187</v>
      </c>
      <c r="J35" s="7">
        <f>D35*0.01*0.001</f>
        <v>0.07461870000000001</v>
      </c>
      <c r="K35" s="7">
        <f>D35*5*0.001</f>
        <v>37.30935</v>
      </c>
      <c r="L35" s="7">
        <f>D35*0*0.001</f>
        <v>0</v>
      </c>
      <c r="M35" s="8">
        <f t="shared" si="0"/>
        <v>119.53915740000002</v>
      </c>
      <c r="N35" s="9">
        <f>SUM(M35:M37)</f>
        <v>2174.383110525</v>
      </c>
      <c r="O35" s="3">
        <f>IF(N35&lt;500,1,IF(N35&lt;1000,2,IF(N35&lt;1500,3,IF(N35&lt;2000,4,5))))</f>
        <v>5</v>
      </c>
    </row>
    <row r="36" spans="1:15" ht="15.75">
      <c r="A36" s="10"/>
      <c r="B36" s="11" t="s">
        <v>17</v>
      </c>
      <c r="C36" s="5">
        <v>41730</v>
      </c>
      <c r="D36" s="6">
        <f>C36*530*0.001*0.85</f>
        <v>18799.365</v>
      </c>
      <c r="E36" s="12">
        <f>D36*30*0.001</f>
        <v>563.9809500000001</v>
      </c>
      <c r="F36" s="12">
        <f>D36*1*0.001</f>
        <v>18.799365</v>
      </c>
      <c r="G36" s="12">
        <f>D36*0.2*0.001</f>
        <v>3.7598730000000007</v>
      </c>
      <c r="H36" s="12">
        <f>D36*0.04*0.001</f>
        <v>0.7519746000000002</v>
      </c>
      <c r="I36" s="12">
        <f>D36*0.15*0.001</f>
        <v>2.81990475</v>
      </c>
      <c r="J36" s="12">
        <f>D36*0.015*0.001</f>
        <v>0.281990475</v>
      </c>
      <c r="K36" s="12">
        <f>D36*70*0.001</f>
        <v>1315.9555500000001</v>
      </c>
      <c r="L36" s="12">
        <f>D36*0.6*0.001</f>
        <v>11.279619</v>
      </c>
      <c r="M36" s="13">
        <f t="shared" si="0"/>
        <v>1917.6292268250002</v>
      </c>
      <c r="N36" s="14"/>
      <c r="O36" s="10"/>
    </row>
    <row r="37" spans="1:15" ht="16.5" thickBot="1">
      <c r="A37" s="15"/>
      <c r="B37" s="16" t="s">
        <v>18</v>
      </c>
      <c r="C37" s="17">
        <v>4905</v>
      </c>
      <c r="D37" s="18">
        <f>C37*530*0.001*0.6</f>
        <v>1559.79</v>
      </c>
      <c r="E37" s="18">
        <f>D37*40*0.001</f>
        <v>62.3916</v>
      </c>
      <c r="F37" s="18">
        <f>D37*1.5*0.001</f>
        <v>2.339685</v>
      </c>
      <c r="G37" s="18">
        <f>D37*0.2*0.001</f>
        <v>0.311958</v>
      </c>
      <c r="H37" s="18">
        <f>D37*0.03*0.001</f>
        <v>0.046793699999999994</v>
      </c>
      <c r="I37" s="18">
        <f>D37*0.22*0.001</f>
        <v>0.3431538</v>
      </c>
      <c r="J37" s="18">
        <f>D37*0.02*0.001</f>
        <v>0.0311958</v>
      </c>
      <c r="K37" s="18">
        <f>D37*45*0.001</f>
        <v>70.19055</v>
      </c>
      <c r="L37" s="18">
        <f>D37*1*0.001</f>
        <v>1.55979</v>
      </c>
      <c r="M37" s="19">
        <f t="shared" si="0"/>
        <v>137.2147263</v>
      </c>
      <c r="N37" s="20"/>
      <c r="O37" s="15"/>
    </row>
    <row r="38" spans="1:15" ht="15.75">
      <c r="A38" s="3" t="s">
        <v>30</v>
      </c>
      <c r="B38" s="4" t="s">
        <v>16</v>
      </c>
      <c r="C38" s="5">
        <v>8430</v>
      </c>
      <c r="D38" s="6">
        <f>C38*530*0.001*0.95</f>
        <v>4244.505</v>
      </c>
      <c r="E38" s="7">
        <f>D38*10*0.001</f>
        <v>42.44505</v>
      </c>
      <c r="F38" s="7">
        <f>D38*0.8*0.001</f>
        <v>3.3956040000000005</v>
      </c>
      <c r="G38" s="7">
        <f>D38*0.1*0.001</f>
        <v>0.42445050000000006</v>
      </c>
      <c r="H38" s="7">
        <f>D38*0.01*0.001</f>
        <v>0.042445050000000005</v>
      </c>
      <c r="I38" s="7">
        <f>D38*0.1*0.001</f>
        <v>0.42445050000000006</v>
      </c>
      <c r="J38" s="7">
        <f>D38*0.01*0.001</f>
        <v>0.042445050000000005</v>
      </c>
      <c r="K38" s="7">
        <f>D38*5*0.001</f>
        <v>21.222525</v>
      </c>
      <c r="L38" s="7">
        <f>D38*0*0.001</f>
        <v>0</v>
      </c>
      <c r="M38" s="8">
        <f t="shared" si="0"/>
        <v>67.9969701</v>
      </c>
      <c r="N38" s="9">
        <f>SUM(M38:M40)</f>
        <v>2052.037564965</v>
      </c>
      <c r="O38" s="3">
        <f>IF(N38&lt;500,1,IF(N38&lt;1000,2,IF(N38&lt;1500,3,IF(N38&lt;2000,4,5))))</f>
        <v>5</v>
      </c>
    </row>
    <row r="39" spans="1:15" ht="15.75">
      <c r="A39" s="10"/>
      <c r="B39" s="11" t="s">
        <v>17</v>
      </c>
      <c r="C39" s="5">
        <v>41730</v>
      </c>
      <c r="D39" s="6">
        <f>C39*530*0.001*0.85</f>
        <v>18799.365</v>
      </c>
      <c r="E39" s="12">
        <f>D39*30*0.001</f>
        <v>563.9809500000001</v>
      </c>
      <c r="F39" s="12">
        <f>D39*1*0.001</f>
        <v>18.799365</v>
      </c>
      <c r="G39" s="12">
        <f>D39*0.2*0.001</f>
        <v>3.7598730000000007</v>
      </c>
      <c r="H39" s="12">
        <f>D39*0.04*0.001</f>
        <v>0.7519746000000002</v>
      </c>
      <c r="I39" s="12">
        <f>D39*0.15*0.001</f>
        <v>2.81990475</v>
      </c>
      <c r="J39" s="12">
        <f>D39*0.015*0.001</f>
        <v>0.281990475</v>
      </c>
      <c r="K39" s="12">
        <f>D39*70*0.001</f>
        <v>1315.9555500000001</v>
      </c>
      <c r="L39" s="12">
        <f>D39*0.6*0.001</f>
        <v>11.279619</v>
      </c>
      <c r="M39" s="13">
        <f t="shared" si="0"/>
        <v>1917.6292268250002</v>
      </c>
      <c r="N39" s="14"/>
      <c r="O39" s="10"/>
    </row>
    <row r="40" spans="1:15" ht="16.5" thickBot="1">
      <c r="A40" s="15"/>
      <c r="B40" s="16" t="s">
        <v>18</v>
      </c>
      <c r="C40" s="17">
        <v>2374</v>
      </c>
      <c r="D40" s="18">
        <f>C40*530*0.001*0.6</f>
        <v>754.932</v>
      </c>
      <c r="E40" s="18">
        <f>D40*40*0.001</f>
        <v>30.19728</v>
      </c>
      <c r="F40" s="18">
        <f>D40*1.5*0.001</f>
        <v>1.1323980000000002</v>
      </c>
      <c r="G40" s="18">
        <f>D40*0.2*0.001</f>
        <v>0.1509864</v>
      </c>
      <c r="H40" s="18">
        <f>D40*0.03*0.001</f>
        <v>0.02264796</v>
      </c>
      <c r="I40" s="18">
        <f>D40*0.22*0.001</f>
        <v>0.16608504</v>
      </c>
      <c r="J40" s="18">
        <f>D40*0.02*0.001</f>
        <v>0.015098640000000002</v>
      </c>
      <c r="K40" s="18">
        <f>D40*45*0.001</f>
        <v>33.971940000000004</v>
      </c>
      <c r="L40" s="18">
        <f>D40*1*0.001</f>
        <v>0.754932</v>
      </c>
      <c r="M40" s="19">
        <f t="shared" si="0"/>
        <v>66.41136804</v>
      </c>
      <c r="N40" s="20"/>
      <c r="O40" s="15"/>
    </row>
    <row r="41" spans="1:15" ht="15.75">
      <c r="A41" s="3" t="s">
        <v>31</v>
      </c>
      <c r="B41" s="4" t="s">
        <v>16</v>
      </c>
      <c r="C41" s="5">
        <v>8607</v>
      </c>
      <c r="D41" s="6">
        <f>C41*530*0.001*0.95</f>
        <v>4333.6245</v>
      </c>
      <c r="E41" s="7">
        <f>D41*10*0.001</f>
        <v>43.336245</v>
      </c>
      <c r="F41" s="7">
        <f>D41*0.8*0.001</f>
        <v>3.4668996</v>
      </c>
      <c r="G41" s="7">
        <f>D41*0.1*0.001</f>
        <v>0.43336245</v>
      </c>
      <c r="H41" s="7">
        <f>D41*0.01*0.001</f>
        <v>0.043336245</v>
      </c>
      <c r="I41" s="7">
        <f>D41*0.1*0.001</f>
        <v>0.43336245</v>
      </c>
      <c r="J41" s="7">
        <f>D41*0.01*0.001</f>
        <v>0.043336245</v>
      </c>
      <c r="K41" s="7">
        <f>D41*5*0.001</f>
        <v>21.6681225</v>
      </c>
      <c r="L41" s="7">
        <f>D41*0*0.001</f>
        <v>0</v>
      </c>
      <c r="M41" s="8">
        <f t="shared" si="0"/>
        <v>69.42466448999998</v>
      </c>
      <c r="N41" s="9">
        <f>SUM(M41:M43)</f>
        <v>575.0216634175</v>
      </c>
      <c r="O41" s="3">
        <f>IF(N41&lt;500,1,IF(N41&lt;1000,2,IF(N41&lt;1500,3,IF(N41&lt;2000,4,5))))</f>
        <v>2</v>
      </c>
    </row>
    <row r="42" spans="1:15" ht="15.75">
      <c r="A42" s="10"/>
      <c r="B42" s="11" t="s">
        <v>17</v>
      </c>
      <c r="C42" s="5">
        <v>9055</v>
      </c>
      <c r="D42" s="6">
        <f>C42*530*0.001*0.85</f>
        <v>4079.2775</v>
      </c>
      <c r="E42" s="12">
        <f>D42*30*0.001</f>
        <v>122.37832500000002</v>
      </c>
      <c r="F42" s="12">
        <f>D42*1*0.001</f>
        <v>4.0792775</v>
      </c>
      <c r="G42" s="12">
        <f>D42*0.2*0.001</f>
        <v>0.8158555000000002</v>
      </c>
      <c r="H42" s="12">
        <f>D42*0.04*0.001</f>
        <v>0.16317109999999999</v>
      </c>
      <c r="I42" s="12">
        <f>D42*0.15*0.001</f>
        <v>0.6118916249999999</v>
      </c>
      <c r="J42" s="12">
        <f>D42*0.015*0.001</f>
        <v>0.061189162500000005</v>
      </c>
      <c r="K42" s="12">
        <f>D42*70*0.001</f>
        <v>285.549425</v>
      </c>
      <c r="L42" s="12">
        <f>D42*0.6*0.001</f>
        <v>2.4475664999999998</v>
      </c>
      <c r="M42" s="13">
        <f t="shared" si="0"/>
        <v>416.10670138750004</v>
      </c>
      <c r="N42" s="14"/>
      <c r="O42" s="10"/>
    </row>
    <row r="43" spans="1:15" ht="16.5" thickBot="1">
      <c r="A43" s="15"/>
      <c r="B43" s="16" t="s">
        <v>18</v>
      </c>
      <c r="C43" s="17">
        <v>3199</v>
      </c>
      <c r="D43" s="18">
        <f>C43*530*0.001*0.6</f>
        <v>1017.2819999999999</v>
      </c>
      <c r="E43" s="18">
        <f>D43*40*0.001</f>
        <v>40.69128</v>
      </c>
      <c r="F43" s="18">
        <f>D43*1.5*0.001</f>
        <v>1.5259229999999997</v>
      </c>
      <c r="G43" s="18">
        <f>D43*0.2*0.001</f>
        <v>0.2034564</v>
      </c>
      <c r="H43" s="18">
        <f>D43*0.03*0.001</f>
        <v>0.030518459999999997</v>
      </c>
      <c r="I43" s="18">
        <f>D43*0.22*0.001</f>
        <v>0.22380203999999998</v>
      </c>
      <c r="J43" s="18">
        <f>D43*0.02*0.001</f>
        <v>0.02034564</v>
      </c>
      <c r="K43" s="18">
        <f>D43*45*0.001</f>
        <v>45.77768999999999</v>
      </c>
      <c r="L43" s="18">
        <f>D43*1*0.001</f>
        <v>1.017282</v>
      </c>
      <c r="M43" s="19">
        <f t="shared" si="0"/>
        <v>89.49029754</v>
      </c>
      <c r="N43" s="20"/>
      <c r="O43" s="15"/>
    </row>
    <row r="44" spans="1:15" ht="15.75">
      <c r="A44" s="3" t="s">
        <v>32</v>
      </c>
      <c r="B44" s="4" t="s">
        <v>16</v>
      </c>
      <c r="C44" s="5">
        <v>672</v>
      </c>
      <c r="D44" s="6">
        <f>C44*530*0.001*0.95</f>
        <v>338.35200000000003</v>
      </c>
      <c r="E44" s="7">
        <f>D44*10*0.001</f>
        <v>3.3835200000000003</v>
      </c>
      <c r="F44" s="7">
        <f>D44*0.8*0.001</f>
        <v>0.2706816000000001</v>
      </c>
      <c r="G44" s="7">
        <f>D44*0.1*0.001</f>
        <v>0.03383520000000001</v>
      </c>
      <c r="H44" s="7">
        <f>D44*0.01*0.001</f>
        <v>0.0033835200000000005</v>
      </c>
      <c r="I44" s="7">
        <f>D44*0.1*0.001</f>
        <v>0.03383520000000001</v>
      </c>
      <c r="J44" s="7">
        <f>D44*0.01*0.001</f>
        <v>0.0033835200000000005</v>
      </c>
      <c r="K44" s="7">
        <f>D44*5*0.001</f>
        <v>1.6917600000000002</v>
      </c>
      <c r="L44" s="7">
        <f>D44*0*0.001</f>
        <v>0</v>
      </c>
      <c r="M44" s="8">
        <f t="shared" si="0"/>
        <v>5.42039904</v>
      </c>
      <c r="N44" s="9">
        <f>SUM(M44:M46)</f>
        <v>348.80356236999995</v>
      </c>
      <c r="O44" s="3">
        <f>IF(N44&lt;500,1,IF(N44&lt;1000,2,IF(N44&lt;1500,3,IF(N44&lt;2000,4,5))))</f>
        <v>1</v>
      </c>
    </row>
    <row r="45" spans="1:15" ht="15.75">
      <c r="A45" s="10"/>
      <c r="B45" s="11" t="s">
        <v>17</v>
      </c>
      <c r="C45" s="5">
        <v>7372</v>
      </c>
      <c r="D45" s="6">
        <f>C45*530*0.001*0.85</f>
        <v>3321.086</v>
      </c>
      <c r="E45" s="12">
        <f>D45*30*0.001</f>
        <v>99.63257999999999</v>
      </c>
      <c r="F45" s="12">
        <f>D45*1*0.001</f>
        <v>3.3210859999999998</v>
      </c>
      <c r="G45" s="12">
        <f>D45*0.2*0.001</f>
        <v>0.6642172000000001</v>
      </c>
      <c r="H45" s="12">
        <f>D45*0.04*0.001</f>
        <v>0.13284343999999998</v>
      </c>
      <c r="I45" s="12">
        <f>D45*0.15*0.001</f>
        <v>0.4981628999999999</v>
      </c>
      <c r="J45" s="12">
        <f>D45*0.015*0.001</f>
        <v>0.04981629</v>
      </c>
      <c r="K45" s="12">
        <f>D45*70*0.001</f>
        <v>232.47602</v>
      </c>
      <c r="L45" s="12">
        <f>D45*0.6*0.001</f>
        <v>1.9926515999999996</v>
      </c>
      <c r="M45" s="13">
        <f t="shared" si="0"/>
        <v>338.76737742999995</v>
      </c>
      <c r="N45" s="14"/>
      <c r="O45" s="10"/>
    </row>
    <row r="46" spans="1:15" ht="16.5" thickBot="1">
      <c r="A46" s="15"/>
      <c r="B46" s="16" t="s">
        <v>18</v>
      </c>
      <c r="C46" s="17">
        <v>165</v>
      </c>
      <c r="D46" s="18">
        <f>C46*530*0.001*0.6</f>
        <v>52.47</v>
      </c>
      <c r="E46" s="18">
        <f>D46*40*0.001</f>
        <v>2.0988</v>
      </c>
      <c r="F46" s="18">
        <f>D46*1.5*0.001</f>
        <v>0.078705</v>
      </c>
      <c r="G46" s="18">
        <f>D46*0.2*0.001</f>
        <v>0.010494</v>
      </c>
      <c r="H46" s="18">
        <f>D46*0.03*0.001</f>
        <v>0.0015741</v>
      </c>
      <c r="I46" s="18">
        <f>D46*0.22*0.001</f>
        <v>0.0115434</v>
      </c>
      <c r="J46" s="18">
        <f>D46*0.02*0.001</f>
        <v>0.0010493999999999998</v>
      </c>
      <c r="K46" s="18">
        <f>D46*45*0.001</f>
        <v>2.3611500000000003</v>
      </c>
      <c r="L46" s="18">
        <f>D46*1*0.001</f>
        <v>0.05247</v>
      </c>
      <c r="M46" s="19">
        <f t="shared" si="0"/>
        <v>4.6157859</v>
      </c>
      <c r="N46" s="20"/>
      <c r="O46" s="15"/>
    </row>
    <row r="47" spans="1:15" ht="15.75">
      <c r="A47" s="3" t="s">
        <v>33</v>
      </c>
      <c r="B47" s="4" t="s">
        <v>16</v>
      </c>
      <c r="C47" s="5">
        <v>224300</v>
      </c>
      <c r="D47" s="6">
        <f>C47*530*0.001*0.95</f>
        <v>112935.04999999999</v>
      </c>
      <c r="E47" s="7">
        <f>D47*10*0.001</f>
        <v>1129.3505</v>
      </c>
      <c r="F47" s="7">
        <f>D47*0.8*0.001</f>
        <v>90.34804</v>
      </c>
      <c r="G47" s="7">
        <f>D47*0.1*0.001</f>
        <v>11.293505</v>
      </c>
      <c r="H47" s="7">
        <f>D47*0.01*0.001</f>
        <v>1.1293505</v>
      </c>
      <c r="I47" s="7">
        <f>D47*0.1*0.001</f>
        <v>11.293505</v>
      </c>
      <c r="J47" s="7">
        <f>D47*0.01*0.001</f>
        <v>1.1293505</v>
      </c>
      <c r="K47" s="7">
        <f>D47*5*0.001</f>
        <v>564.67525</v>
      </c>
      <c r="L47" s="7">
        <f>D47*0*0.001</f>
        <v>0</v>
      </c>
      <c r="M47" s="8">
        <f t="shared" si="0"/>
        <v>1809.2195010000005</v>
      </c>
      <c r="N47" s="9">
        <f>SUM(M47:M49)</f>
        <v>14971.93479475</v>
      </c>
      <c r="O47" s="3">
        <f>IF(N47&lt;500,1,IF(N47&lt;1000,2,IF(N47&lt;1500,3,IF(N47&lt;2000,4,5))))</f>
        <v>5</v>
      </c>
    </row>
    <row r="48" spans="1:15" ht="15.75">
      <c r="A48" s="10"/>
      <c r="B48" s="11" t="s">
        <v>17</v>
      </c>
      <c r="C48" s="5">
        <v>222700</v>
      </c>
      <c r="D48" s="6">
        <f>C48*530*0.001*0.85</f>
        <v>100326.34999999999</v>
      </c>
      <c r="E48" s="12">
        <f>D48*30*0.001</f>
        <v>3009.7904999999996</v>
      </c>
      <c r="F48" s="12">
        <f>D48*1*0.001</f>
        <v>100.32634999999999</v>
      </c>
      <c r="G48" s="12">
        <f>D48*0.2*0.001</f>
        <v>20.06527</v>
      </c>
      <c r="H48" s="12">
        <f>D48*0.04*0.001</f>
        <v>4.0130539999999995</v>
      </c>
      <c r="I48" s="12">
        <f>D48*0.15*0.001</f>
        <v>15.048952499999999</v>
      </c>
      <c r="J48" s="12">
        <f>D48*0.015*0.001</f>
        <v>1.50489525</v>
      </c>
      <c r="K48" s="12">
        <f>D48*70*0.001</f>
        <v>7022.844499999999</v>
      </c>
      <c r="L48" s="12">
        <f>D48*0.6*0.001</f>
        <v>60.195809999999994</v>
      </c>
      <c r="M48" s="13">
        <f t="shared" si="0"/>
        <v>10233.789331749998</v>
      </c>
      <c r="N48" s="14"/>
      <c r="O48" s="10"/>
    </row>
    <row r="49" spans="1:15" ht="16.5" thickBot="1">
      <c r="A49" s="15"/>
      <c r="B49" s="16" t="s">
        <v>18</v>
      </c>
      <c r="C49" s="17">
        <v>104700</v>
      </c>
      <c r="D49" s="18">
        <f>C49*530*0.001*0.6</f>
        <v>33294.6</v>
      </c>
      <c r="E49" s="18">
        <f>D49*40*0.001</f>
        <v>1331.784</v>
      </c>
      <c r="F49" s="18">
        <f>D49*1.5*0.001</f>
        <v>49.9419</v>
      </c>
      <c r="G49" s="18">
        <f>D49*0.2*0.001</f>
        <v>6.65892</v>
      </c>
      <c r="H49" s="18">
        <f>D49*0.03*0.001</f>
        <v>0.998838</v>
      </c>
      <c r="I49" s="18">
        <f>D49*0.22*0.001</f>
        <v>7.324812</v>
      </c>
      <c r="J49" s="18">
        <f>D49*0.02*0.001</f>
        <v>0.6658919999999999</v>
      </c>
      <c r="K49" s="18">
        <f>D49*45*0.001</f>
        <v>1498.257</v>
      </c>
      <c r="L49" s="18">
        <f>D49*1*0.001</f>
        <v>33.2946</v>
      </c>
      <c r="M49" s="19">
        <f t="shared" si="0"/>
        <v>2928.9259620000003</v>
      </c>
      <c r="N49" s="20"/>
      <c r="O49" s="15"/>
    </row>
    <row r="50" spans="1:15" ht="15.75">
      <c r="A50" s="3" t="s">
        <v>34</v>
      </c>
      <c r="B50" s="4" t="s">
        <v>16</v>
      </c>
      <c r="C50" s="5">
        <v>12890</v>
      </c>
      <c r="D50" s="6">
        <f>C50*530*0.001*0.95</f>
        <v>6490.115</v>
      </c>
      <c r="E50" s="7">
        <f>D50*10*0.001</f>
        <v>64.90115</v>
      </c>
      <c r="F50" s="7">
        <f>D50*0.8*0.001</f>
        <v>5.192092000000001</v>
      </c>
      <c r="G50" s="7">
        <f>D50*0.1*0.001</f>
        <v>0.6490115000000001</v>
      </c>
      <c r="H50" s="7">
        <f>D50*0.01*0.001</f>
        <v>0.06490115</v>
      </c>
      <c r="I50" s="7">
        <f>D50*0.1*0.001</f>
        <v>0.6490115000000001</v>
      </c>
      <c r="J50" s="7">
        <f>D50*0.01*0.001</f>
        <v>0.06490115</v>
      </c>
      <c r="K50" s="7">
        <f>D50*5*0.001</f>
        <v>32.450575</v>
      </c>
      <c r="L50" s="7">
        <f>D50*0*0.001</f>
        <v>0</v>
      </c>
      <c r="M50" s="8">
        <f t="shared" si="0"/>
        <v>103.9716423</v>
      </c>
      <c r="N50" s="9">
        <f>SUM(M50:M52)</f>
        <v>1901.1814765950003</v>
      </c>
      <c r="O50" s="3">
        <f>IF(N50&lt;500,1,IF(N50&lt;1000,2,IF(N50&lt;1500,3,IF(N50&lt;2000,4,5))))</f>
        <v>4</v>
      </c>
    </row>
    <row r="51" spans="1:15" ht="15.75">
      <c r="A51" s="10"/>
      <c r="B51" s="11" t="s">
        <v>17</v>
      </c>
      <c r="C51" s="5">
        <v>38670</v>
      </c>
      <c r="D51" s="6">
        <f>C51*530*0.001*0.85</f>
        <v>17420.835000000003</v>
      </c>
      <c r="E51" s="12">
        <f>D51*30*0.001</f>
        <v>522.6250500000001</v>
      </c>
      <c r="F51" s="12">
        <f>D51*1*0.001</f>
        <v>17.420835000000004</v>
      </c>
      <c r="G51" s="12">
        <f>D51*0.2*0.001</f>
        <v>3.4841670000000007</v>
      </c>
      <c r="H51" s="12">
        <f>D51*0.04*0.001</f>
        <v>0.6968334000000002</v>
      </c>
      <c r="I51" s="12">
        <f>D51*0.15*0.001</f>
        <v>2.6131252500000004</v>
      </c>
      <c r="J51" s="12">
        <f>D51*0.015*0.001</f>
        <v>0.2613125250000001</v>
      </c>
      <c r="K51" s="12">
        <f>D51*70*0.001</f>
        <v>1219.4584500000003</v>
      </c>
      <c r="L51" s="12">
        <f>D51*0.6*0.001</f>
        <v>10.452501000000002</v>
      </c>
      <c r="M51" s="13">
        <f t="shared" si="0"/>
        <v>1777.0122741750004</v>
      </c>
      <c r="N51" s="14"/>
      <c r="O51" s="10"/>
    </row>
    <row r="52" spans="1:15" ht="16.5" thickBot="1">
      <c r="A52" s="15"/>
      <c r="B52" s="16" t="s">
        <v>18</v>
      </c>
      <c r="C52" s="17">
        <v>722</v>
      </c>
      <c r="D52" s="18">
        <f>C52*530*0.001*0.6</f>
        <v>229.596</v>
      </c>
      <c r="E52" s="18">
        <f>D52*40*0.001</f>
        <v>9.18384</v>
      </c>
      <c r="F52" s="18">
        <f>D52*1.5*0.001</f>
        <v>0.34439400000000003</v>
      </c>
      <c r="G52" s="18">
        <f>D52*0.2*0.001</f>
        <v>0.04591920000000001</v>
      </c>
      <c r="H52" s="18">
        <f>D52*0.03*0.001</f>
        <v>0.00688788</v>
      </c>
      <c r="I52" s="18">
        <f>D52*0.22*0.001</f>
        <v>0.05051112</v>
      </c>
      <c r="J52" s="18">
        <f>D52*0.02*0.001</f>
        <v>0.00459192</v>
      </c>
      <c r="K52" s="18">
        <f>D52*45*0.001</f>
        <v>10.33182</v>
      </c>
      <c r="L52" s="18">
        <f>D52*1*0.001</f>
        <v>0.22959600000000002</v>
      </c>
      <c r="M52" s="19">
        <f t="shared" si="0"/>
        <v>20.19756012</v>
      </c>
      <c r="N52" s="20"/>
      <c r="O52" s="15"/>
    </row>
    <row r="53" spans="1:15" ht="15.75">
      <c r="A53" s="3" t="s">
        <v>35</v>
      </c>
      <c r="B53" s="4" t="s">
        <v>16</v>
      </c>
      <c r="C53" s="5">
        <v>40320</v>
      </c>
      <c r="D53" s="6">
        <f>C53*530*0.001*0.95</f>
        <v>20301.120000000003</v>
      </c>
      <c r="E53" s="7">
        <f>D53*10*0.001</f>
        <v>203.0112</v>
      </c>
      <c r="F53" s="7">
        <f>D53*0.8*0.001</f>
        <v>16.240896000000003</v>
      </c>
      <c r="G53" s="7">
        <f>D53*0.1*0.001</f>
        <v>2.0301120000000004</v>
      </c>
      <c r="H53" s="7">
        <f>D53*0.01*0.001</f>
        <v>0.20301120000000003</v>
      </c>
      <c r="I53" s="7">
        <f>D53*0.1*0.001</f>
        <v>2.0301120000000004</v>
      </c>
      <c r="J53" s="7">
        <f>D53*0.01*0.001</f>
        <v>0.20301120000000003</v>
      </c>
      <c r="K53" s="7">
        <f>D53*5*0.001</f>
        <v>101.5056</v>
      </c>
      <c r="L53" s="7">
        <f>D53*0*0.001</f>
        <v>0</v>
      </c>
      <c r="M53" s="8">
        <f t="shared" si="0"/>
        <v>325.2239424</v>
      </c>
      <c r="N53" s="9">
        <f>SUM(M53:M55)</f>
        <v>3216.1148505749998</v>
      </c>
      <c r="O53" s="3">
        <f>IF(N53&lt;500,1,IF(N53&lt;1000,2,IF(N53&lt;1500,3,IF(N53&lt;2000,4,5))))</f>
        <v>5</v>
      </c>
    </row>
    <row r="54" spans="1:15" ht="15.75">
      <c r="A54" s="10"/>
      <c r="B54" s="11" t="s">
        <v>17</v>
      </c>
      <c r="C54" s="5">
        <v>52110</v>
      </c>
      <c r="D54" s="6">
        <f>C54*530*0.001*0.85</f>
        <v>23475.555</v>
      </c>
      <c r="E54" s="12">
        <f>D54*30*0.001</f>
        <v>704.26665</v>
      </c>
      <c r="F54" s="12">
        <f>D54*1*0.001</f>
        <v>23.475555</v>
      </c>
      <c r="G54" s="12">
        <f>D54*0.2*0.001</f>
        <v>4.695111</v>
      </c>
      <c r="H54" s="12">
        <f>D54*0.04*0.001</f>
        <v>0.9390222</v>
      </c>
      <c r="I54" s="12">
        <f>D54*0.15*0.001</f>
        <v>3.52133325</v>
      </c>
      <c r="J54" s="12">
        <f>D54*0.015*0.001</f>
        <v>0.352133325</v>
      </c>
      <c r="K54" s="12">
        <f>D54*70*0.001</f>
        <v>1643.2888500000001</v>
      </c>
      <c r="L54" s="12">
        <f>D54*0.6*0.001</f>
        <v>14.085333</v>
      </c>
      <c r="M54" s="13">
        <f t="shared" si="0"/>
        <v>2394.623987775</v>
      </c>
      <c r="N54" s="14"/>
      <c r="O54" s="10"/>
    </row>
    <row r="55" spans="1:15" ht="16.5" thickBot="1">
      <c r="A55" s="15"/>
      <c r="B55" s="16" t="s">
        <v>18</v>
      </c>
      <c r="C55" s="17">
        <v>17740</v>
      </c>
      <c r="D55" s="18">
        <f>C55*530*0.001*0.6</f>
        <v>5641.320000000001</v>
      </c>
      <c r="E55" s="18">
        <f>D55*40*0.001</f>
        <v>225.6528</v>
      </c>
      <c r="F55" s="18">
        <f>D55*1.5*0.001</f>
        <v>8.461980000000002</v>
      </c>
      <c r="G55" s="18">
        <f>D55*0.2*0.001</f>
        <v>1.1282640000000002</v>
      </c>
      <c r="H55" s="18">
        <f>D55*0.03*0.001</f>
        <v>0.16923960000000002</v>
      </c>
      <c r="I55" s="18">
        <f>D55*0.22*0.001</f>
        <v>1.2410904</v>
      </c>
      <c r="J55" s="18">
        <f>D55*0.02*0.001</f>
        <v>0.11282640000000002</v>
      </c>
      <c r="K55" s="18">
        <f>D55*45*0.001</f>
        <v>253.85940000000002</v>
      </c>
      <c r="L55" s="18">
        <f>D55*1*0.001</f>
        <v>5.64132</v>
      </c>
      <c r="M55" s="19">
        <f t="shared" si="0"/>
        <v>496.26692040000006</v>
      </c>
      <c r="N55" s="20"/>
      <c r="O55" s="15"/>
    </row>
    <row r="56" spans="1:15" ht="15.75">
      <c r="A56" s="3" t="s">
        <v>36</v>
      </c>
      <c r="B56" s="4" t="s">
        <v>16</v>
      </c>
      <c r="C56" s="5">
        <v>226</v>
      </c>
      <c r="D56" s="6">
        <f>C56*530*0.001*0.95</f>
        <v>113.791</v>
      </c>
      <c r="E56" s="7">
        <f>D56*10*0.001</f>
        <v>1.13791</v>
      </c>
      <c r="F56" s="7">
        <f>D56*0.8*0.001</f>
        <v>0.09103280000000001</v>
      </c>
      <c r="G56" s="7">
        <f>D56*0.1*0.001</f>
        <v>0.011379100000000001</v>
      </c>
      <c r="H56" s="7">
        <f>D56*0.01*0.001</f>
        <v>0.00113791</v>
      </c>
      <c r="I56" s="7">
        <f>D56*0.1*0.001</f>
        <v>0.011379100000000001</v>
      </c>
      <c r="J56" s="7">
        <f>D56*0.01*0.001</f>
        <v>0.00113791</v>
      </c>
      <c r="K56" s="7">
        <f>D56*5*0.001</f>
        <v>0.568955</v>
      </c>
      <c r="L56" s="7">
        <f>D56*0*0.001</f>
        <v>0</v>
      </c>
      <c r="M56" s="8">
        <f t="shared" si="0"/>
        <v>1.82293182</v>
      </c>
      <c r="N56" s="9">
        <f>SUM(M56:M58)</f>
        <v>42.07798101000001</v>
      </c>
      <c r="O56" s="3">
        <f>IF(N56&lt;500,1,IF(N56&lt;1000,2,IF(N56&lt;1500,3,IF(N56&lt;2000,4,5))))</f>
        <v>1</v>
      </c>
    </row>
    <row r="57" spans="1:15" ht="15.75">
      <c r="A57" s="10"/>
      <c r="B57" s="11" t="s">
        <v>17</v>
      </c>
      <c r="C57" s="5">
        <v>876</v>
      </c>
      <c r="D57" s="6">
        <f>C57*530*0.001*0.85</f>
        <v>394.63800000000003</v>
      </c>
      <c r="E57" s="12">
        <f>D57*30*0.001</f>
        <v>11.839140000000002</v>
      </c>
      <c r="F57" s="12">
        <f>D57*1*0.001</f>
        <v>0.39463800000000004</v>
      </c>
      <c r="G57" s="12">
        <f>D57*0.2*0.001</f>
        <v>0.07892760000000001</v>
      </c>
      <c r="H57" s="12">
        <f>D57*0.04*0.001</f>
        <v>0.01578552</v>
      </c>
      <c r="I57" s="12">
        <f>D57*0.15*0.001</f>
        <v>0.059195700000000004</v>
      </c>
      <c r="J57" s="12">
        <f>D57*0.015*0.001</f>
        <v>0.005919570000000001</v>
      </c>
      <c r="K57" s="12">
        <f>D57*70*0.001</f>
        <v>27.624660000000006</v>
      </c>
      <c r="L57" s="12">
        <f>D57*0.6*0.001</f>
        <v>0.23678280000000002</v>
      </c>
      <c r="M57" s="13">
        <f t="shared" si="0"/>
        <v>40.25504919000001</v>
      </c>
      <c r="N57" s="14"/>
      <c r="O57" s="10"/>
    </row>
    <row r="58" spans="1:15" ht="16.5" thickBot="1">
      <c r="A58" s="15"/>
      <c r="B58" s="16" t="s">
        <v>18</v>
      </c>
      <c r="C58" s="17"/>
      <c r="D58" s="18">
        <f>C58*530*0.001*0.6</f>
        <v>0</v>
      </c>
      <c r="E58" s="18">
        <f>D58*40*0.001</f>
        <v>0</v>
      </c>
      <c r="F58" s="18">
        <f>D58*1.5*0.001</f>
        <v>0</v>
      </c>
      <c r="G58" s="18">
        <f>D58*0.2*0.001</f>
        <v>0</v>
      </c>
      <c r="H58" s="18">
        <f>D58*0.03*0.001</f>
        <v>0</v>
      </c>
      <c r="I58" s="18">
        <f>D58*0.22*0.001</f>
        <v>0</v>
      </c>
      <c r="J58" s="18">
        <f>D58*0.02*0.001</f>
        <v>0</v>
      </c>
      <c r="K58" s="18">
        <f>D58*45*0.001</f>
        <v>0</v>
      </c>
      <c r="L58" s="18">
        <f>D58*1*0.001</f>
        <v>0</v>
      </c>
      <c r="M58" s="19">
        <f t="shared" si="0"/>
        <v>0</v>
      </c>
      <c r="N58" s="20"/>
      <c r="O58" s="15"/>
    </row>
    <row r="59" spans="1:15" ht="15.75">
      <c r="A59" s="3" t="s">
        <v>37</v>
      </c>
      <c r="B59" s="4" t="s">
        <v>16</v>
      </c>
      <c r="C59" s="5">
        <v>202</v>
      </c>
      <c r="D59" s="6">
        <f>C59*530*0.001*0.95</f>
        <v>101.707</v>
      </c>
      <c r="E59" s="7">
        <f>D59*10*0.001</f>
        <v>1.01707</v>
      </c>
      <c r="F59" s="7">
        <f>D59*0.8*0.001</f>
        <v>0.0813656</v>
      </c>
      <c r="G59" s="7">
        <f>D59*0.1*0.001</f>
        <v>0.0101707</v>
      </c>
      <c r="H59" s="7">
        <f>D59*0.01*0.001</f>
        <v>0.00101707</v>
      </c>
      <c r="I59" s="7">
        <f>D59*0.1*0.001</f>
        <v>0.0101707</v>
      </c>
      <c r="J59" s="7">
        <f>D59*0.01*0.001</f>
        <v>0.00101707</v>
      </c>
      <c r="K59" s="7">
        <f>D59*5*0.001</f>
        <v>0.508535</v>
      </c>
      <c r="L59" s="7">
        <f>D59*0*0.001</f>
        <v>0</v>
      </c>
      <c r="M59" s="8">
        <f t="shared" si="0"/>
        <v>1.62934614</v>
      </c>
      <c r="N59" s="9">
        <f>SUM(M59:M61)</f>
        <v>106.862294365</v>
      </c>
      <c r="O59" s="3">
        <f>IF(N59&lt;500,1,IF(N59&lt;1000,2,IF(N59&lt;1500,3,IF(N59&lt;2000,4,5))))</f>
        <v>1</v>
      </c>
    </row>
    <row r="60" spans="1:15" ht="15.75">
      <c r="A60" s="10"/>
      <c r="B60" s="11" t="s">
        <v>17</v>
      </c>
      <c r="C60" s="5">
        <v>2290</v>
      </c>
      <c r="D60" s="6">
        <f>C60*530*0.001*0.85</f>
        <v>1031.645</v>
      </c>
      <c r="E60" s="12">
        <f>D60*30*0.001</f>
        <v>30.94935</v>
      </c>
      <c r="F60" s="12">
        <f>D60*1*0.001</f>
        <v>1.031645</v>
      </c>
      <c r="G60" s="12">
        <f>D60*0.2*0.001</f>
        <v>0.206329</v>
      </c>
      <c r="H60" s="12">
        <f>D60*0.04*0.001</f>
        <v>0.0412658</v>
      </c>
      <c r="I60" s="12">
        <f>D60*0.15*0.001</f>
        <v>0.15474675</v>
      </c>
      <c r="J60" s="12">
        <f>D60*0.015*0.001</f>
        <v>0.015474675</v>
      </c>
      <c r="K60" s="12">
        <f>D60*70*0.001</f>
        <v>72.21515</v>
      </c>
      <c r="L60" s="12">
        <f>D60*0.6*0.001</f>
        <v>0.618987</v>
      </c>
      <c r="M60" s="13">
        <f t="shared" si="0"/>
        <v>105.232948225</v>
      </c>
      <c r="N60" s="14"/>
      <c r="O60" s="10"/>
    </row>
    <row r="61" spans="1:15" ht="16.5" thickBot="1">
      <c r="A61" s="15"/>
      <c r="B61" s="16" t="s">
        <v>18</v>
      </c>
      <c r="C61" s="17"/>
      <c r="D61" s="18">
        <f>C61*530*0.001*0.6</f>
        <v>0</v>
      </c>
      <c r="E61" s="18">
        <f>D61*40*0.001</f>
        <v>0</v>
      </c>
      <c r="F61" s="18">
        <f>D61*1.5*0.001</f>
        <v>0</v>
      </c>
      <c r="G61" s="18">
        <f>D61*0.2*0.001</f>
        <v>0</v>
      </c>
      <c r="H61" s="18">
        <f>D61*0.03*0.001</f>
        <v>0</v>
      </c>
      <c r="I61" s="18">
        <f>D61*0.22*0.001</f>
        <v>0</v>
      </c>
      <c r="J61" s="18">
        <f>D61*0.02*0.001</f>
        <v>0</v>
      </c>
      <c r="K61" s="18">
        <f>D61*45*0.001</f>
        <v>0</v>
      </c>
      <c r="L61" s="18">
        <f>D61*1*0.001</f>
        <v>0</v>
      </c>
      <c r="M61" s="19">
        <f t="shared" si="0"/>
        <v>0</v>
      </c>
      <c r="N61" s="20"/>
      <c r="O61" s="15"/>
    </row>
    <row r="62" spans="1:15" ht="15.75">
      <c r="A62" s="3" t="s">
        <v>38</v>
      </c>
      <c r="B62" s="4" t="s">
        <v>16</v>
      </c>
      <c r="C62" s="5"/>
      <c r="D62" s="6">
        <f>C62*530*0.001*0.95</f>
        <v>0</v>
      </c>
      <c r="E62" s="7">
        <f>D62*10*0.001</f>
        <v>0</v>
      </c>
      <c r="F62" s="7">
        <f>D62*0.8*0.001</f>
        <v>0</v>
      </c>
      <c r="G62" s="7">
        <f>D62*0.1*0.001</f>
        <v>0</v>
      </c>
      <c r="H62" s="7">
        <f>D62*0.01*0.001</f>
        <v>0</v>
      </c>
      <c r="I62" s="7">
        <f>D62*0.1*0.001</f>
        <v>0</v>
      </c>
      <c r="J62" s="7">
        <f>D62*0.01*0.001</f>
        <v>0</v>
      </c>
      <c r="K62" s="7">
        <f>D62*5*0.001</f>
        <v>0</v>
      </c>
      <c r="L62" s="7">
        <f>D62*0*0.001</f>
        <v>0</v>
      </c>
      <c r="M62" s="8">
        <f t="shared" si="0"/>
        <v>0</v>
      </c>
      <c r="N62" s="9">
        <f>SUM(M62:M64)</f>
        <v>105.41676123500001</v>
      </c>
      <c r="O62" s="3">
        <f>IF(N62&lt;500,1,IF(N62&lt;1000,2,IF(N62&lt;1500,3,IF(N62&lt;2000,4,5))))</f>
        <v>1</v>
      </c>
    </row>
    <row r="63" spans="1:15" ht="15.75">
      <c r="A63" s="10"/>
      <c r="B63" s="11" t="s">
        <v>17</v>
      </c>
      <c r="C63" s="5">
        <v>2294</v>
      </c>
      <c r="D63" s="6">
        <f>C63*530*0.001*0.85</f>
        <v>1033.447</v>
      </c>
      <c r="E63" s="12">
        <f>D63*30*0.001</f>
        <v>31.003409999999995</v>
      </c>
      <c r="F63" s="12">
        <f>D63*1*0.001</f>
        <v>1.033447</v>
      </c>
      <c r="G63" s="12">
        <f>D63*0.2*0.001</f>
        <v>0.2066894</v>
      </c>
      <c r="H63" s="12">
        <f>D63*0.04*0.001</f>
        <v>0.04133788</v>
      </c>
      <c r="I63" s="12">
        <f>D63*0.15*0.001</f>
        <v>0.15501705</v>
      </c>
      <c r="J63" s="12">
        <f>D63*0.015*0.001</f>
        <v>0.015501704999999998</v>
      </c>
      <c r="K63" s="12">
        <f>D63*70*0.001</f>
        <v>72.34129</v>
      </c>
      <c r="L63" s="12">
        <f>D63*0.6*0.001</f>
        <v>0.6200682</v>
      </c>
      <c r="M63" s="13">
        <f t="shared" si="0"/>
        <v>105.41676123500001</v>
      </c>
      <c r="N63" s="14"/>
      <c r="O63" s="10"/>
    </row>
    <row r="64" spans="1:15" ht="16.5" thickBot="1">
      <c r="A64" s="15"/>
      <c r="B64" s="16" t="s">
        <v>18</v>
      </c>
      <c r="C64" s="17"/>
      <c r="D64" s="18">
        <f>C64*530*0.001*0.6</f>
        <v>0</v>
      </c>
      <c r="E64" s="18">
        <f>D64*40*0.001</f>
        <v>0</v>
      </c>
      <c r="F64" s="18">
        <f>D64*1.5*0.001</f>
        <v>0</v>
      </c>
      <c r="G64" s="18">
        <f>D64*0.2*0.001</f>
        <v>0</v>
      </c>
      <c r="H64" s="18">
        <f>D64*0.03*0.001</f>
        <v>0</v>
      </c>
      <c r="I64" s="18">
        <f>D64*0.22*0.001</f>
        <v>0</v>
      </c>
      <c r="J64" s="18">
        <f>D64*0.02*0.001</f>
        <v>0</v>
      </c>
      <c r="K64" s="18">
        <f>D64*45*0.001</f>
        <v>0</v>
      </c>
      <c r="L64" s="18">
        <f>D64*1*0.001</f>
        <v>0</v>
      </c>
      <c r="M64" s="19">
        <f t="shared" si="0"/>
        <v>0</v>
      </c>
      <c r="N64" s="20"/>
      <c r="O64" s="15"/>
    </row>
    <row r="65" spans="1:15" ht="15.75">
      <c r="A65" s="3" t="s">
        <v>39</v>
      </c>
      <c r="B65" s="4" t="s">
        <v>16</v>
      </c>
      <c r="C65" s="5"/>
      <c r="D65" s="6">
        <f>C65*530*0.001*0.95</f>
        <v>0</v>
      </c>
      <c r="E65" s="7">
        <f>D65*10*0.001</f>
        <v>0</v>
      </c>
      <c r="F65" s="7">
        <f>D65*0.8*0.001</f>
        <v>0</v>
      </c>
      <c r="G65" s="7">
        <f>D65*0.1*0.001</f>
        <v>0</v>
      </c>
      <c r="H65" s="7">
        <f>D65*0.01*0.001</f>
        <v>0</v>
      </c>
      <c r="I65" s="7">
        <f>D65*0.1*0.001</f>
        <v>0</v>
      </c>
      <c r="J65" s="7">
        <f>D65*0.01*0.001</f>
        <v>0</v>
      </c>
      <c r="K65" s="7">
        <f>D65*5*0.001</f>
        <v>0</v>
      </c>
      <c r="L65" s="7">
        <f>D65*0*0.001</f>
        <v>0</v>
      </c>
      <c r="M65" s="8">
        <f t="shared" si="0"/>
        <v>0</v>
      </c>
      <c r="N65" s="9">
        <f>SUM(M65:M67)</f>
        <v>38.8304983625</v>
      </c>
      <c r="O65" s="3">
        <f>IF(N65&lt;500,1,IF(N65&lt;1000,2,IF(N65&lt;1500,3,IF(N65&lt;2000,4,5))))</f>
        <v>1</v>
      </c>
    </row>
    <row r="66" spans="1:15" ht="15.75">
      <c r="A66" s="10"/>
      <c r="B66" s="11" t="s">
        <v>17</v>
      </c>
      <c r="C66" s="5">
        <v>845</v>
      </c>
      <c r="D66" s="6">
        <f>C66*530*0.001*0.85</f>
        <v>380.6725</v>
      </c>
      <c r="E66" s="12">
        <f>D66*30*0.001</f>
        <v>11.420175000000002</v>
      </c>
      <c r="F66" s="12">
        <f>D66*1*0.001</f>
        <v>0.3806725</v>
      </c>
      <c r="G66" s="12">
        <f>D66*0.2*0.001</f>
        <v>0.07613450000000001</v>
      </c>
      <c r="H66" s="12">
        <f>D66*0.04*0.001</f>
        <v>0.015226900000000002</v>
      </c>
      <c r="I66" s="12">
        <f>D66*0.15*0.001</f>
        <v>0.057100875</v>
      </c>
      <c r="J66" s="12">
        <f>D66*0.015*0.001</f>
        <v>0.005710087500000001</v>
      </c>
      <c r="K66" s="12">
        <f>D66*70*0.001</f>
        <v>26.647075</v>
      </c>
      <c r="L66" s="12">
        <f>D66*0.6*0.001</f>
        <v>0.2284035</v>
      </c>
      <c r="M66" s="13">
        <f t="shared" si="0"/>
        <v>38.8304983625</v>
      </c>
      <c r="N66" s="14"/>
      <c r="O66" s="10"/>
    </row>
    <row r="67" spans="1:15" ht="16.5" thickBot="1">
      <c r="A67" s="15"/>
      <c r="B67" s="16" t="s">
        <v>18</v>
      </c>
      <c r="C67" s="17"/>
      <c r="D67" s="18">
        <f>C67*530*0.001*0.6</f>
        <v>0</v>
      </c>
      <c r="E67" s="18">
        <f>D67*40*0.001</f>
        <v>0</v>
      </c>
      <c r="F67" s="18">
        <f>D67*1.5*0.001</f>
        <v>0</v>
      </c>
      <c r="G67" s="18">
        <f>D67*0.2*0.001</f>
        <v>0</v>
      </c>
      <c r="H67" s="18">
        <f>D67*0.03*0.001</f>
        <v>0</v>
      </c>
      <c r="I67" s="18">
        <f>D67*0.22*0.001</f>
        <v>0</v>
      </c>
      <c r="J67" s="18">
        <f>D67*0.02*0.001</f>
        <v>0</v>
      </c>
      <c r="K67" s="18">
        <f>D67*45*0.001</f>
        <v>0</v>
      </c>
      <c r="L67" s="18">
        <f>D67*1*0.001</f>
        <v>0</v>
      </c>
      <c r="M67" s="19">
        <f t="shared" si="0"/>
        <v>0</v>
      </c>
      <c r="N67" s="20"/>
      <c r="O67" s="15"/>
    </row>
    <row r="68" spans="1:15" ht="15.75">
      <c r="A68" s="3" t="s">
        <v>40</v>
      </c>
      <c r="B68" s="4" t="s">
        <v>16</v>
      </c>
      <c r="C68" s="5"/>
      <c r="D68" s="6">
        <f>C68*530*0.001*0.95</f>
        <v>0</v>
      </c>
      <c r="E68" s="7">
        <f>D68*10*0.001</f>
        <v>0</v>
      </c>
      <c r="F68" s="7">
        <f>D68*0.8*0.001</f>
        <v>0</v>
      </c>
      <c r="G68" s="7">
        <f>D68*0.1*0.001</f>
        <v>0</v>
      </c>
      <c r="H68" s="7">
        <f>D68*0.01*0.001</f>
        <v>0</v>
      </c>
      <c r="I68" s="7">
        <f>D68*0.1*0.001</f>
        <v>0</v>
      </c>
      <c r="J68" s="7">
        <f>D68*0.01*0.001</f>
        <v>0</v>
      </c>
      <c r="K68" s="7">
        <f>D68*5*0.001</f>
        <v>0</v>
      </c>
      <c r="L68" s="7">
        <f>D68*0*0.001</f>
        <v>0</v>
      </c>
      <c r="M68" s="8">
        <f t="shared" si="0"/>
        <v>0</v>
      </c>
      <c r="N68" s="9">
        <f>SUM(M68:M70)</f>
        <v>0</v>
      </c>
      <c r="O68" s="3">
        <f>IF(N68&lt;500,1,IF(N68&lt;1000,2,IF(N68&lt;1500,3,IF(N68&lt;2000,4,5))))</f>
        <v>1</v>
      </c>
    </row>
    <row r="69" spans="1:15" ht="15.75">
      <c r="A69" s="10"/>
      <c r="B69" s="11" t="s">
        <v>17</v>
      </c>
      <c r="C69" s="5"/>
      <c r="D69" s="6">
        <f>C69*530*0.001*0.85</f>
        <v>0</v>
      </c>
      <c r="E69" s="12">
        <f>D69*30*0.001</f>
        <v>0</v>
      </c>
      <c r="F69" s="12">
        <f>D69*1*0.001</f>
        <v>0</v>
      </c>
      <c r="G69" s="12">
        <f>D69*0.2*0.001</f>
        <v>0</v>
      </c>
      <c r="H69" s="12">
        <f>D69*0.04*0.001</f>
        <v>0</v>
      </c>
      <c r="I69" s="12">
        <f>D69*0.15*0.001</f>
        <v>0</v>
      </c>
      <c r="J69" s="12">
        <f>D69*0.015*0.001</f>
        <v>0</v>
      </c>
      <c r="K69" s="12">
        <f>D69*70*0.001</f>
        <v>0</v>
      </c>
      <c r="L69" s="12">
        <f>D69*0.6*0.001</f>
        <v>0</v>
      </c>
      <c r="M69" s="13">
        <f>SUM(E69:L69)</f>
        <v>0</v>
      </c>
      <c r="N69" s="14"/>
      <c r="O69" s="10"/>
    </row>
    <row r="70" spans="1:15" ht="16.5" thickBot="1">
      <c r="A70" s="15"/>
      <c r="B70" s="16" t="s">
        <v>18</v>
      </c>
      <c r="C70" s="17"/>
      <c r="D70" s="18">
        <f>C70*530*0.001*0.6</f>
        <v>0</v>
      </c>
      <c r="E70" s="18">
        <f>D70*40*0.001</f>
        <v>0</v>
      </c>
      <c r="F70" s="18">
        <f>D70*1.5*0.001</f>
        <v>0</v>
      </c>
      <c r="G70" s="18">
        <f>D70*0.2*0.001</f>
        <v>0</v>
      </c>
      <c r="H70" s="18">
        <f>D70*0.03*0.001</f>
        <v>0</v>
      </c>
      <c r="I70" s="18">
        <f>D70*0.22*0.001</f>
        <v>0</v>
      </c>
      <c r="J70" s="18">
        <f>D70*0.02*0.001</f>
        <v>0</v>
      </c>
      <c r="K70" s="18">
        <f>D70*45*0.001</f>
        <v>0</v>
      </c>
      <c r="L70" s="18">
        <f>D70*1*0.001</f>
        <v>0</v>
      </c>
      <c r="M70" s="19">
        <f>SUM(E70:L70)</f>
        <v>0</v>
      </c>
      <c r="N70" s="20"/>
      <c r="O70" s="15"/>
    </row>
    <row r="71" spans="1:15" ht="15.75">
      <c r="A71" s="3" t="s">
        <v>41</v>
      </c>
      <c r="B71" s="4" t="s">
        <v>16</v>
      </c>
      <c r="C71" s="5">
        <v>29060</v>
      </c>
      <c r="D71" s="6">
        <f>C71*530*0.001*0.95</f>
        <v>14631.710000000001</v>
      </c>
      <c r="E71" s="7">
        <f>D71*10*0.001</f>
        <v>146.3171</v>
      </c>
      <c r="F71" s="7">
        <f>D71*0.8*0.001</f>
        <v>11.705368000000002</v>
      </c>
      <c r="G71" s="7">
        <f>D71*0.1*0.001</f>
        <v>1.4631710000000002</v>
      </c>
      <c r="H71" s="7">
        <f>D71*0.01*0.001</f>
        <v>0.1463171</v>
      </c>
      <c r="I71" s="7">
        <f>D71*0.1*0.001</f>
        <v>1.4631710000000002</v>
      </c>
      <c r="J71" s="7">
        <f>D71*0.01*0.001</f>
        <v>0.1463171</v>
      </c>
      <c r="K71" s="7">
        <f>D71*5*0.001</f>
        <v>73.15855</v>
      </c>
      <c r="L71" s="7">
        <f>D71*0*0.001</f>
        <v>0</v>
      </c>
      <c r="M71" s="8">
        <f>SUM(E71:L71)</f>
        <v>234.39999419999998</v>
      </c>
      <c r="N71" s="9">
        <f>SUM(M71:M73)</f>
        <v>2272.6191498000003</v>
      </c>
      <c r="O71" s="3">
        <f>IF(N71&lt;500,1,IF(N71&lt;1000,2,IF(N71&lt;1500,3,IF(N71&lt;2000,4,5))))</f>
        <v>5</v>
      </c>
    </row>
    <row r="72" spans="1:15" ht="15.75">
      <c r="A72" s="10"/>
      <c r="B72" s="11" t="s">
        <v>17</v>
      </c>
      <c r="C72" s="5"/>
      <c r="D72" s="6">
        <f>C72*530*0.001*0.85</f>
        <v>0</v>
      </c>
      <c r="E72" s="12">
        <f>D72*30*0.001</f>
        <v>0</v>
      </c>
      <c r="F72" s="12">
        <f>D72*1*0.001</f>
        <v>0</v>
      </c>
      <c r="G72" s="12">
        <f>D72*0.2*0.001</f>
        <v>0</v>
      </c>
      <c r="H72" s="12">
        <f>D72*0.04*0.001</f>
        <v>0</v>
      </c>
      <c r="I72" s="12">
        <f>D72*0.15*0.001</f>
        <v>0</v>
      </c>
      <c r="J72" s="12">
        <f>D72*0.015*0.001</f>
        <v>0</v>
      </c>
      <c r="K72" s="12">
        <f>D72*70*0.001</f>
        <v>0</v>
      </c>
      <c r="L72" s="12">
        <f>D72*0.6*0.001</f>
        <v>0</v>
      </c>
      <c r="M72" s="13">
        <f>SUM(E72:L72)</f>
        <v>0</v>
      </c>
      <c r="N72" s="14"/>
      <c r="O72" s="10"/>
    </row>
    <row r="73" spans="1:15" ht="16.5" thickBot="1">
      <c r="A73" s="15"/>
      <c r="B73" s="16" t="s">
        <v>18</v>
      </c>
      <c r="C73" s="17">
        <v>72860</v>
      </c>
      <c r="D73" s="18">
        <f>C73*530*0.001*0.6</f>
        <v>23169.48</v>
      </c>
      <c r="E73" s="18">
        <f>D73*40*0.001</f>
        <v>926.7792</v>
      </c>
      <c r="F73" s="18">
        <f>D73*1.5*0.001</f>
        <v>34.754220000000004</v>
      </c>
      <c r="G73" s="18">
        <f>D73*0.2*0.001</f>
        <v>4.633896</v>
      </c>
      <c r="H73" s="18">
        <f>D73*0.03*0.001</f>
        <v>0.6950843999999999</v>
      </c>
      <c r="I73" s="18">
        <f>D73*0.22*0.001</f>
        <v>5.0972856</v>
      </c>
      <c r="J73" s="18">
        <f>D73*0.02*0.001</f>
        <v>0.46338959999999996</v>
      </c>
      <c r="K73" s="18">
        <f>D73*45*0.001</f>
        <v>1042.6266</v>
      </c>
      <c r="L73" s="18">
        <f>D73*1*0.001</f>
        <v>23.16948</v>
      </c>
      <c r="M73" s="19">
        <f>SUM(E73:L73)</f>
        <v>2038.2191556000002</v>
      </c>
      <c r="N73" s="20"/>
      <c r="O73" s="15"/>
    </row>
  </sheetData>
  <mergeCells count="72">
    <mergeCell ref="A68:A70"/>
    <mergeCell ref="N68:N70"/>
    <mergeCell ref="O68:O70"/>
    <mergeCell ref="A71:A73"/>
    <mergeCell ref="N71:N73"/>
    <mergeCell ref="O71:O73"/>
    <mergeCell ref="A62:A64"/>
    <mergeCell ref="N62:N64"/>
    <mergeCell ref="O62:O64"/>
    <mergeCell ref="A65:A67"/>
    <mergeCell ref="N65:N67"/>
    <mergeCell ref="O65:O67"/>
    <mergeCell ref="A56:A58"/>
    <mergeCell ref="N56:N58"/>
    <mergeCell ref="O56:O58"/>
    <mergeCell ref="A59:A61"/>
    <mergeCell ref="N59:N61"/>
    <mergeCell ref="O59:O61"/>
    <mergeCell ref="A50:A52"/>
    <mergeCell ref="N50:N52"/>
    <mergeCell ref="O50:O52"/>
    <mergeCell ref="A53:A55"/>
    <mergeCell ref="N53:N55"/>
    <mergeCell ref="O53:O55"/>
    <mergeCell ref="A44:A46"/>
    <mergeCell ref="N44:N46"/>
    <mergeCell ref="O44:O46"/>
    <mergeCell ref="A47:A49"/>
    <mergeCell ref="N47:N49"/>
    <mergeCell ref="O47:O49"/>
    <mergeCell ref="A38:A40"/>
    <mergeCell ref="N38:N40"/>
    <mergeCell ref="O38:O40"/>
    <mergeCell ref="A41:A43"/>
    <mergeCell ref="N41:N43"/>
    <mergeCell ref="O41:O43"/>
    <mergeCell ref="A32:A34"/>
    <mergeCell ref="N32:N34"/>
    <mergeCell ref="O32:O34"/>
    <mergeCell ref="A35:A37"/>
    <mergeCell ref="N35:N37"/>
    <mergeCell ref="O35:O37"/>
    <mergeCell ref="A26:A28"/>
    <mergeCell ref="N26:N28"/>
    <mergeCell ref="O26:O28"/>
    <mergeCell ref="A29:A31"/>
    <mergeCell ref="N29:N31"/>
    <mergeCell ref="O29:O31"/>
    <mergeCell ref="A20:A22"/>
    <mergeCell ref="N20:N22"/>
    <mergeCell ref="O20:O22"/>
    <mergeCell ref="A23:A25"/>
    <mergeCell ref="N23:N25"/>
    <mergeCell ref="O23:O25"/>
    <mergeCell ref="A14:A16"/>
    <mergeCell ref="N14:N16"/>
    <mergeCell ref="O14:O16"/>
    <mergeCell ref="A17:A19"/>
    <mergeCell ref="N17:N19"/>
    <mergeCell ref="O17:O19"/>
    <mergeCell ref="A8:A10"/>
    <mergeCell ref="N8:N10"/>
    <mergeCell ref="O8:O10"/>
    <mergeCell ref="A11:A13"/>
    <mergeCell ref="N11:N13"/>
    <mergeCell ref="O11:O13"/>
    <mergeCell ref="A2:A4"/>
    <mergeCell ref="N2:N4"/>
    <mergeCell ref="O2:O4"/>
    <mergeCell ref="A5:A7"/>
    <mergeCell ref="N5:N7"/>
    <mergeCell ref="O5:O7"/>
  </mergeCells>
  <conditionalFormatting sqref="O2:O73">
    <cfRule type="cellIs" priority="1" dxfId="0" operator="equal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="50" zoomScaleNormal="50" workbookViewId="0" topLeftCell="A1">
      <selection activeCell="C3" sqref="C3"/>
    </sheetView>
  </sheetViews>
  <sheetFormatPr defaultColWidth="9.140625" defaultRowHeight="12.75"/>
  <cols>
    <col min="1" max="1" width="13.57421875" style="0" bestFit="1" customWidth="1"/>
    <col min="2" max="3" width="17.8515625" style="0" bestFit="1" customWidth="1"/>
    <col min="4" max="4" width="14.7109375" style="0" bestFit="1" customWidth="1"/>
    <col min="5" max="5" width="19.8515625" style="0" bestFit="1" customWidth="1"/>
    <col min="6" max="7" width="15.28125" style="0" bestFit="1" customWidth="1"/>
    <col min="8" max="8" width="17.00390625" style="0" bestFit="1" customWidth="1"/>
    <col min="9" max="9" width="16.7109375" style="0" bestFit="1" customWidth="1"/>
    <col min="10" max="11" width="17.00390625" style="0" bestFit="1" customWidth="1"/>
    <col min="12" max="12" width="18.7109375" style="0" bestFit="1" customWidth="1"/>
    <col min="13" max="13" width="22.421875" style="0" bestFit="1" customWidth="1"/>
    <col min="14" max="14" width="19.57421875" style="0" bestFit="1" customWidth="1"/>
    <col min="15" max="15" width="18.421875" style="0" bestFit="1" customWidth="1"/>
  </cols>
  <sheetData>
    <row r="1" spans="1:15" ht="55.5" customHeight="1" thickBo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</row>
    <row r="2" spans="1:15" ht="15.75">
      <c r="A2" s="3" t="s">
        <v>42</v>
      </c>
      <c r="B2" s="4" t="s">
        <v>16</v>
      </c>
      <c r="C2" s="5"/>
      <c r="D2" s="6">
        <f>C2*535*0.001*0.95</f>
        <v>0</v>
      </c>
      <c r="E2" s="7">
        <f>D2*10*0.001</f>
        <v>0</v>
      </c>
      <c r="F2" s="7">
        <f>D2*0.8*0.001</f>
        <v>0</v>
      </c>
      <c r="G2" s="7">
        <f>D2*0.1*0.001</f>
        <v>0</v>
      </c>
      <c r="H2" s="7">
        <f>D2*0.01*0.001</f>
        <v>0</v>
      </c>
      <c r="I2" s="7">
        <f>D2*0.1*0.001</f>
        <v>0</v>
      </c>
      <c r="J2" s="7">
        <f>D2*0.01*0.001</f>
        <v>0</v>
      </c>
      <c r="K2" s="7">
        <f>D2*5*0.001</f>
        <v>0</v>
      </c>
      <c r="L2" s="7">
        <f>D2*0*0.001</f>
        <v>0</v>
      </c>
      <c r="M2" s="8">
        <f>SUM(E2:L2)</f>
        <v>0</v>
      </c>
      <c r="N2" s="9">
        <f>SUM(M2:M4)</f>
        <v>0</v>
      </c>
      <c r="O2" s="3">
        <f>IF(N2&lt;500,1,IF(N2&lt;1000,2,IF(N2&lt;1500,3,IF(N2&lt;2000,4,5))))</f>
        <v>1</v>
      </c>
    </row>
    <row r="3" spans="1:15" ht="15.75">
      <c r="A3" s="10"/>
      <c r="B3" s="11" t="s">
        <v>17</v>
      </c>
      <c r="C3" s="5"/>
      <c r="D3" s="6">
        <f>C3*535*0.001*0.85</f>
        <v>0</v>
      </c>
      <c r="E3" s="12">
        <f>D3*30*0.001</f>
        <v>0</v>
      </c>
      <c r="F3" s="12">
        <f>D3*1*0.001</f>
        <v>0</v>
      </c>
      <c r="G3" s="12">
        <f>D3*0.2*0.001</f>
        <v>0</v>
      </c>
      <c r="H3" s="12">
        <f>D3*0.04*0.001</f>
        <v>0</v>
      </c>
      <c r="I3" s="12">
        <f>D3*0.15*0.001</f>
        <v>0</v>
      </c>
      <c r="J3" s="12">
        <f>D3*0.015*0.001</f>
        <v>0</v>
      </c>
      <c r="K3" s="12">
        <f>D3*70*0.001</f>
        <v>0</v>
      </c>
      <c r="L3" s="12">
        <f>D3*0.6*0.001</f>
        <v>0</v>
      </c>
      <c r="M3" s="13">
        <f>SUM(E3:L3)</f>
        <v>0</v>
      </c>
      <c r="N3" s="14"/>
      <c r="O3" s="10"/>
    </row>
    <row r="4" spans="1:15" ht="16.5" thickBot="1">
      <c r="A4" s="15"/>
      <c r="B4" s="16" t="s">
        <v>18</v>
      </c>
      <c r="C4" s="17"/>
      <c r="D4" s="18">
        <f>C4*535*0.001*0.6</f>
        <v>0</v>
      </c>
      <c r="E4" s="18">
        <f>D4*40*0.001</f>
        <v>0</v>
      </c>
      <c r="F4" s="18">
        <f>D4*1.5*0.001</f>
        <v>0</v>
      </c>
      <c r="G4" s="18">
        <f>D4*0.2*0.001</f>
        <v>0</v>
      </c>
      <c r="H4" s="18">
        <f>D4*0.03*0.001</f>
        <v>0</v>
      </c>
      <c r="I4" s="18">
        <f>D4*0.22*0.001</f>
        <v>0</v>
      </c>
      <c r="J4" s="18">
        <f>D4*0.02*0.001</f>
        <v>0</v>
      </c>
      <c r="K4" s="18">
        <f>D4*45*0.001</f>
        <v>0</v>
      </c>
      <c r="L4" s="18">
        <f>D4*1*0.001</f>
        <v>0</v>
      </c>
      <c r="M4" s="19">
        <f>SUM(E4:L4)</f>
        <v>0</v>
      </c>
      <c r="N4" s="20"/>
      <c r="O4" s="15"/>
    </row>
    <row r="5" spans="1:15" ht="15.75">
      <c r="A5" s="3" t="s">
        <v>43</v>
      </c>
      <c r="B5" s="4" t="s">
        <v>16</v>
      </c>
      <c r="C5" s="5"/>
      <c r="D5" s="6">
        <f>C5*535*0.001*0.95</f>
        <v>0</v>
      </c>
      <c r="E5" s="7">
        <f>D5*10*0.001</f>
        <v>0</v>
      </c>
      <c r="F5" s="7">
        <f>D5*0.8*0.001</f>
        <v>0</v>
      </c>
      <c r="G5" s="7">
        <f>D5*0.1*0.001</f>
        <v>0</v>
      </c>
      <c r="H5" s="7">
        <f>D5*0.01*0.001</f>
        <v>0</v>
      </c>
      <c r="I5" s="7">
        <f>D5*0.1*0.001</f>
        <v>0</v>
      </c>
      <c r="J5" s="7">
        <f>D5*0.01*0.001</f>
        <v>0</v>
      </c>
      <c r="K5" s="7">
        <f>D5*5*0.001</f>
        <v>0</v>
      </c>
      <c r="L5" s="7">
        <f>D5*0*0.001</f>
        <v>0</v>
      </c>
      <c r="M5" s="8">
        <f aca="true" t="shared" si="0" ref="M5:M64">SUM(E5:L5)</f>
        <v>0</v>
      </c>
      <c r="N5" s="9">
        <f>SUM(M5:M7)</f>
        <v>16.792012097500002</v>
      </c>
      <c r="O5" s="3">
        <f>IF(N5&lt;500,1,IF(N5&lt;1000,2,IF(N5&lt;1500,3,IF(N5&lt;2000,4,5))))</f>
        <v>1</v>
      </c>
    </row>
    <row r="6" spans="1:15" ht="15.75">
      <c r="A6" s="10"/>
      <c r="B6" s="11" t="s">
        <v>17</v>
      </c>
      <c r="C6" s="5">
        <v>362</v>
      </c>
      <c r="D6" s="6">
        <f>C6*535*0.001*0.85</f>
        <v>164.61950000000002</v>
      </c>
      <c r="E6" s="12">
        <f>D6*30*0.001</f>
        <v>4.938585000000001</v>
      </c>
      <c r="F6" s="12">
        <f>D6*1*0.001</f>
        <v>0.16461950000000003</v>
      </c>
      <c r="G6" s="12">
        <f>D6*0.2*0.001</f>
        <v>0.032923900000000006</v>
      </c>
      <c r="H6" s="12">
        <f>D6*0.04*0.001</f>
        <v>0.006584780000000001</v>
      </c>
      <c r="I6" s="12">
        <f>D6*0.15*0.001</f>
        <v>0.024692925000000004</v>
      </c>
      <c r="J6" s="12">
        <f>D6*0.015*0.001</f>
        <v>0.0024692925000000003</v>
      </c>
      <c r="K6" s="12">
        <f>D6*70*0.001</f>
        <v>11.523365000000002</v>
      </c>
      <c r="L6" s="12">
        <f>D6*0.6*0.001</f>
        <v>0.09877170000000002</v>
      </c>
      <c r="M6" s="13">
        <f t="shared" si="0"/>
        <v>16.792012097500002</v>
      </c>
      <c r="N6" s="14"/>
      <c r="O6" s="10"/>
    </row>
    <row r="7" spans="1:15" ht="16.5" thickBot="1">
      <c r="A7" s="15"/>
      <c r="B7" s="16" t="s">
        <v>18</v>
      </c>
      <c r="C7" s="17"/>
      <c r="D7" s="18">
        <f>C7*535*0.001*0.6</f>
        <v>0</v>
      </c>
      <c r="E7" s="18">
        <f>D7*40*0.001</f>
        <v>0</v>
      </c>
      <c r="F7" s="18">
        <f>D7*1.5*0.001</f>
        <v>0</v>
      </c>
      <c r="G7" s="18">
        <f>D7*0.2*0.001</f>
        <v>0</v>
      </c>
      <c r="H7" s="18">
        <f>D7*0.03*0.001</f>
        <v>0</v>
      </c>
      <c r="I7" s="18">
        <f>D7*0.22*0.001</f>
        <v>0</v>
      </c>
      <c r="J7" s="18">
        <f>D7*0.02*0.001</f>
        <v>0</v>
      </c>
      <c r="K7" s="18">
        <f>D7*45*0.001</f>
        <v>0</v>
      </c>
      <c r="L7" s="18">
        <f>D7*1*0.001</f>
        <v>0</v>
      </c>
      <c r="M7" s="19">
        <f t="shared" si="0"/>
        <v>0</v>
      </c>
      <c r="N7" s="20"/>
      <c r="O7" s="15"/>
    </row>
    <row r="8" spans="1:15" ht="15.75">
      <c r="A8" s="3" t="s">
        <v>44</v>
      </c>
      <c r="B8" s="4" t="s">
        <v>16</v>
      </c>
      <c r="C8" s="5">
        <v>15350</v>
      </c>
      <c r="D8" s="6">
        <f>C8*535*0.001*0.95</f>
        <v>7801.6375</v>
      </c>
      <c r="E8" s="7">
        <f>D8*10*0.001</f>
        <v>78.016375</v>
      </c>
      <c r="F8" s="7">
        <f>D8*0.8*0.001</f>
        <v>6.24131</v>
      </c>
      <c r="G8" s="7">
        <f>D8*0.1*0.001</f>
        <v>0.78016375</v>
      </c>
      <c r="H8" s="7">
        <f>D8*0.01*0.001</f>
        <v>0.078016375</v>
      </c>
      <c r="I8" s="7">
        <f>D8*0.1*0.001</f>
        <v>0.78016375</v>
      </c>
      <c r="J8" s="7">
        <f>D8*0.01*0.001</f>
        <v>0.078016375</v>
      </c>
      <c r="K8" s="7">
        <f>D8*5*0.001</f>
        <v>39.0081875</v>
      </c>
      <c r="L8" s="7">
        <f>D8*0*0.001</f>
        <v>0</v>
      </c>
      <c r="M8" s="8">
        <f t="shared" si="0"/>
        <v>124.98223275000001</v>
      </c>
      <c r="N8" s="9">
        <f>SUM(M8:M10)</f>
        <v>1413.606807525</v>
      </c>
      <c r="O8" s="3">
        <f>IF(N8&lt;500,1,IF(N8&lt;1000,2,IF(N8&lt;1500,3,IF(N8&lt;2000,4,5))))</f>
        <v>3</v>
      </c>
    </row>
    <row r="9" spans="1:15" ht="15.75">
      <c r="A9" s="10"/>
      <c r="B9" s="11" t="s">
        <v>17</v>
      </c>
      <c r="C9" s="5">
        <v>27780</v>
      </c>
      <c r="D9" s="6">
        <f>C9*535*0.001*0.85</f>
        <v>12632.955</v>
      </c>
      <c r="E9" s="12">
        <f>D9*30*0.001</f>
        <v>378.98865</v>
      </c>
      <c r="F9" s="12">
        <f>D9*1*0.001</f>
        <v>12.632955</v>
      </c>
      <c r="G9" s="12">
        <f>D9*0.2*0.001</f>
        <v>2.5265910000000003</v>
      </c>
      <c r="H9" s="12">
        <f>D9*0.04*0.001</f>
        <v>0.5053182</v>
      </c>
      <c r="I9" s="12">
        <f>D9*0.15*0.001</f>
        <v>1.8949432499999999</v>
      </c>
      <c r="J9" s="12">
        <f>D9*0.015*0.001</f>
        <v>0.18949432500000002</v>
      </c>
      <c r="K9" s="12">
        <f>D9*70*0.001</f>
        <v>884.3068499999999</v>
      </c>
      <c r="L9" s="12">
        <f>D9*0.6*0.001</f>
        <v>7.579772999999999</v>
      </c>
      <c r="M9" s="13">
        <f t="shared" si="0"/>
        <v>1288.624574775</v>
      </c>
      <c r="N9" s="14"/>
      <c r="O9" s="10"/>
    </row>
    <row r="10" spans="1:15" ht="16.5" thickBot="1">
      <c r="A10" s="15"/>
      <c r="B10" s="16" t="s">
        <v>18</v>
      </c>
      <c r="C10" s="17"/>
      <c r="D10" s="18">
        <f>C10*535*0.001*0.6</f>
        <v>0</v>
      </c>
      <c r="E10" s="18">
        <f>D10*40*0.001</f>
        <v>0</v>
      </c>
      <c r="F10" s="18">
        <f>D10*1.5*0.001</f>
        <v>0</v>
      </c>
      <c r="G10" s="18">
        <f>D10*0.2*0.001</f>
        <v>0</v>
      </c>
      <c r="H10" s="18">
        <f>D10*0.03*0.001</f>
        <v>0</v>
      </c>
      <c r="I10" s="18">
        <f>D10*0.22*0.001</f>
        <v>0</v>
      </c>
      <c r="J10" s="18">
        <f>D10*0.02*0.001</f>
        <v>0</v>
      </c>
      <c r="K10" s="18">
        <f>D10*45*0.001</f>
        <v>0</v>
      </c>
      <c r="L10" s="18">
        <f>D10*1*0.001</f>
        <v>0</v>
      </c>
      <c r="M10" s="19">
        <f t="shared" si="0"/>
        <v>0</v>
      </c>
      <c r="N10" s="20"/>
      <c r="O10" s="15"/>
    </row>
    <row r="11" spans="1:15" ht="15.75">
      <c r="A11" s="3" t="s">
        <v>45</v>
      </c>
      <c r="B11" s="4" t="s">
        <v>16</v>
      </c>
      <c r="C11" s="5">
        <v>10600</v>
      </c>
      <c r="D11" s="6">
        <f>C11*535*0.001*0.95</f>
        <v>5387.45</v>
      </c>
      <c r="E11" s="7">
        <f>D11*10*0.001</f>
        <v>53.8745</v>
      </c>
      <c r="F11" s="7">
        <f>D11*0.8*0.001</f>
        <v>4.30996</v>
      </c>
      <c r="G11" s="7">
        <f>D11*0.1*0.001</f>
        <v>0.538745</v>
      </c>
      <c r="H11" s="7">
        <f>D11*0.01*0.001</f>
        <v>0.0538745</v>
      </c>
      <c r="I11" s="7">
        <f>D11*0.1*0.001</f>
        <v>0.538745</v>
      </c>
      <c r="J11" s="7">
        <f>D11*0.01*0.001</f>
        <v>0.0538745</v>
      </c>
      <c r="K11" s="7">
        <f>D11*5*0.001</f>
        <v>26.93725</v>
      </c>
      <c r="L11" s="7">
        <f>D11*0*0.001</f>
        <v>0</v>
      </c>
      <c r="M11" s="8">
        <f t="shared" si="0"/>
        <v>86.306949</v>
      </c>
      <c r="N11" s="9">
        <f>SUM(M11:M13)</f>
        <v>1169.4381160624998</v>
      </c>
      <c r="O11" s="3">
        <f>IF(N11&lt;500,1,IF(N11&lt;1000,2,IF(N11&lt;1500,3,IF(N11&lt;2000,4,5))))</f>
        <v>3</v>
      </c>
    </row>
    <row r="12" spans="1:15" ht="15.75">
      <c r="A12" s="10"/>
      <c r="B12" s="11" t="s">
        <v>17</v>
      </c>
      <c r="C12" s="5">
        <v>23350</v>
      </c>
      <c r="D12" s="6">
        <f>C12*535*0.001*0.85</f>
        <v>10618.4125</v>
      </c>
      <c r="E12" s="12">
        <f>D12*30*0.001</f>
        <v>318.552375</v>
      </c>
      <c r="F12" s="12">
        <f>D12*1*0.001</f>
        <v>10.6184125</v>
      </c>
      <c r="G12" s="12">
        <f>D12*0.2*0.001</f>
        <v>2.1236825000000006</v>
      </c>
      <c r="H12" s="12">
        <f>D12*0.04*0.001</f>
        <v>0.4247365</v>
      </c>
      <c r="I12" s="12">
        <f>D12*0.15*0.001</f>
        <v>1.5927618749999999</v>
      </c>
      <c r="J12" s="12">
        <f>D12*0.015*0.001</f>
        <v>0.1592761875</v>
      </c>
      <c r="K12" s="12">
        <f>D12*70*0.001</f>
        <v>743.288875</v>
      </c>
      <c r="L12" s="12">
        <f>D12*0.6*0.001</f>
        <v>6.3710474999999995</v>
      </c>
      <c r="M12" s="13">
        <f t="shared" si="0"/>
        <v>1083.1311670624998</v>
      </c>
      <c r="N12" s="14"/>
      <c r="O12" s="10"/>
    </row>
    <row r="13" spans="1:15" ht="16.5" thickBot="1">
      <c r="A13" s="15"/>
      <c r="B13" s="16" t="s">
        <v>18</v>
      </c>
      <c r="C13" s="17"/>
      <c r="D13" s="18">
        <f>C13*535*0.001*0.6</f>
        <v>0</v>
      </c>
      <c r="E13" s="18">
        <f>D13*40*0.001</f>
        <v>0</v>
      </c>
      <c r="F13" s="18">
        <f>D13*1.5*0.001</f>
        <v>0</v>
      </c>
      <c r="G13" s="18">
        <f>D13*0.2*0.001</f>
        <v>0</v>
      </c>
      <c r="H13" s="18">
        <f>D13*0.03*0.001</f>
        <v>0</v>
      </c>
      <c r="I13" s="18">
        <f>D13*0.22*0.001</f>
        <v>0</v>
      </c>
      <c r="J13" s="18">
        <f>D13*0.02*0.001</f>
        <v>0</v>
      </c>
      <c r="K13" s="18">
        <f>D13*45*0.001</f>
        <v>0</v>
      </c>
      <c r="L13" s="18">
        <f>D13*1*0.001</f>
        <v>0</v>
      </c>
      <c r="M13" s="19">
        <f t="shared" si="0"/>
        <v>0</v>
      </c>
      <c r="N13" s="20"/>
      <c r="O13" s="15"/>
    </row>
    <row r="14" spans="1:15" ht="15.75">
      <c r="A14" s="3" t="s">
        <v>46</v>
      </c>
      <c r="B14" s="4" t="s">
        <v>16</v>
      </c>
      <c r="C14" s="5">
        <v>1389</v>
      </c>
      <c r="D14" s="6">
        <f>C14*535*0.001*0.95</f>
        <v>705.95925</v>
      </c>
      <c r="E14" s="7">
        <f>D14*10*0.001</f>
        <v>7.0595925</v>
      </c>
      <c r="F14" s="7">
        <f>D14*0.8*0.001</f>
        <v>0.5647674</v>
      </c>
      <c r="G14" s="7">
        <f>D14*0.1*0.001</f>
        <v>0.070595925</v>
      </c>
      <c r="H14" s="7">
        <f>D14*0.01*0.001</f>
        <v>0.0070595925</v>
      </c>
      <c r="I14" s="7">
        <f>D14*0.1*0.001</f>
        <v>0.070595925</v>
      </c>
      <c r="J14" s="7">
        <f>D14*0.01*0.001</f>
        <v>0.0070595925</v>
      </c>
      <c r="K14" s="7">
        <f>D14*5*0.001</f>
        <v>3.52979625</v>
      </c>
      <c r="L14" s="7">
        <f>D14*0*0.001</f>
        <v>0</v>
      </c>
      <c r="M14" s="8">
        <f t="shared" si="0"/>
        <v>11.309467185</v>
      </c>
      <c r="N14" s="9">
        <f>SUM(M14:M16)</f>
        <v>132.7500408625</v>
      </c>
      <c r="O14" s="3">
        <f>IF(N14&lt;500,1,IF(N14&lt;1000,2,IF(N14&lt;1500,3,IF(N14&lt;2000,4,5))))</f>
        <v>1</v>
      </c>
    </row>
    <row r="15" spans="1:15" ht="15.75">
      <c r="A15" s="10"/>
      <c r="B15" s="11" t="s">
        <v>17</v>
      </c>
      <c r="C15" s="5">
        <v>2618</v>
      </c>
      <c r="D15" s="6">
        <f>C15*535*0.001*0.85</f>
        <v>1190.5355</v>
      </c>
      <c r="E15" s="12">
        <f>D15*30*0.001</f>
        <v>35.716065</v>
      </c>
      <c r="F15" s="12">
        <f>D15*1*0.001</f>
        <v>1.1905355</v>
      </c>
      <c r="G15" s="12">
        <f>D15*0.2*0.001</f>
        <v>0.23810710000000002</v>
      </c>
      <c r="H15" s="12">
        <f>D15*0.04*0.001</f>
        <v>0.047621420000000005</v>
      </c>
      <c r="I15" s="12">
        <f>D15*0.15*0.001</f>
        <v>0.17858032499999998</v>
      </c>
      <c r="J15" s="12">
        <f>D15*0.015*0.001</f>
        <v>0.0178580325</v>
      </c>
      <c r="K15" s="12">
        <f>D15*70*0.001</f>
        <v>83.337485</v>
      </c>
      <c r="L15" s="12">
        <f>D15*0.6*0.001</f>
        <v>0.7143212999999999</v>
      </c>
      <c r="M15" s="13">
        <f t="shared" si="0"/>
        <v>121.4405736775</v>
      </c>
      <c r="N15" s="14"/>
      <c r="O15" s="10"/>
    </row>
    <row r="16" spans="1:15" ht="16.5" thickBot="1">
      <c r="A16" s="15"/>
      <c r="B16" s="16" t="s">
        <v>18</v>
      </c>
      <c r="C16" s="17"/>
      <c r="D16" s="18">
        <f>C16*535*0.001*0.6</f>
        <v>0</v>
      </c>
      <c r="E16" s="18">
        <f>D16*40*0.001</f>
        <v>0</v>
      </c>
      <c r="F16" s="18">
        <f>D16*1.5*0.001</f>
        <v>0</v>
      </c>
      <c r="G16" s="18">
        <f>D16*0.2*0.001</f>
        <v>0</v>
      </c>
      <c r="H16" s="18">
        <f>D16*0.03*0.001</f>
        <v>0</v>
      </c>
      <c r="I16" s="18">
        <f>D16*0.22*0.001</f>
        <v>0</v>
      </c>
      <c r="J16" s="18">
        <f>D16*0.02*0.001</f>
        <v>0</v>
      </c>
      <c r="K16" s="18">
        <f>D16*45*0.001</f>
        <v>0</v>
      </c>
      <c r="L16" s="18">
        <f>D16*1*0.001</f>
        <v>0</v>
      </c>
      <c r="M16" s="19">
        <f t="shared" si="0"/>
        <v>0</v>
      </c>
      <c r="N16" s="20"/>
      <c r="O16" s="15"/>
    </row>
    <row r="17" spans="1:15" ht="15.75">
      <c r="A17" s="3" t="s">
        <v>47</v>
      </c>
      <c r="B17" s="4" t="s">
        <v>16</v>
      </c>
      <c r="C17" s="5">
        <v>2230</v>
      </c>
      <c r="D17" s="6">
        <f>C17*535*0.001*0.95</f>
        <v>1133.3974999999998</v>
      </c>
      <c r="E17" s="7">
        <f>D17*10*0.001</f>
        <v>11.333974999999999</v>
      </c>
      <c r="F17" s="7">
        <f>D17*0.8*0.001</f>
        <v>0.9067179999999999</v>
      </c>
      <c r="G17" s="7">
        <f>D17*0.1*0.001</f>
        <v>0.11333974999999999</v>
      </c>
      <c r="H17" s="7">
        <f>D17*0.01*0.001</f>
        <v>0.011333975</v>
      </c>
      <c r="I17" s="7">
        <f>D17*0.1*0.001</f>
        <v>0.11333974999999999</v>
      </c>
      <c r="J17" s="7">
        <f>D17*0.01*0.001</f>
        <v>0.011333975</v>
      </c>
      <c r="K17" s="7">
        <f>D17*5*0.001</f>
        <v>5.666987499999999</v>
      </c>
      <c r="L17" s="7">
        <f>D17*0*0.001</f>
        <v>0</v>
      </c>
      <c r="M17" s="8">
        <f t="shared" si="0"/>
        <v>18.157027949999996</v>
      </c>
      <c r="N17" s="9">
        <f>SUM(M17:M19)</f>
        <v>85.97449117250001</v>
      </c>
      <c r="O17" s="3">
        <f>IF(N17&lt;500,1,IF(N17&lt;1000,2,IF(N17&lt;1500,3,IF(N17&lt;2000,4,5))))</f>
        <v>1</v>
      </c>
    </row>
    <row r="18" spans="1:15" ht="15.75">
      <c r="A18" s="10"/>
      <c r="B18" s="11" t="s">
        <v>17</v>
      </c>
      <c r="C18" s="5">
        <v>1462</v>
      </c>
      <c r="D18" s="6">
        <f>C18*535*0.001*0.85</f>
        <v>664.8445</v>
      </c>
      <c r="E18" s="12">
        <f>D18*30*0.001</f>
        <v>19.945335000000004</v>
      </c>
      <c r="F18" s="12">
        <f>D18*1*0.001</f>
        <v>0.6648445000000001</v>
      </c>
      <c r="G18" s="12">
        <f>D18*0.2*0.001</f>
        <v>0.13296890000000003</v>
      </c>
      <c r="H18" s="12">
        <f>D18*0.04*0.001</f>
        <v>0.026593780000000004</v>
      </c>
      <c r="I18" s="12">
        <f>D18*0.15*0.001</f>
        <v>0.099726675</v>
      </c>
      <c r="J18" s="12">
        <f>D18*0.015*0.001</f>
        <v>0.0099726675</v>
      </c>
      <c r="K18" s="12">
        <f>D18*70*0.001</f>
        <v>46.53911500000001</v>
      </c>
      <c r="L18" s="12">
        <f>D18*0.6*0.001</f>
        <v>0.3989067</v>
      </c>
      <c r="M18" s="13">
        <f t="shared" si="0"/>
        <v>67.81746322250001</v>
      </c>
      <c r="N18" s="14"/>
      <c r="O18" s="10"/>
    </row>
    <row r="19" spans="1:15" ht="16.5" thickBot="1">
      <c r="A19" s="15"/>
      <c r="B19" s="16" t="s">
        <v>18</v>
      </c>
      <c r="C19" s="17"/>
      <c r="D19" s="18">
        <f>C19*535*0.001*0.6</f>
        <v>0</v>
      </c>
      <c r="E19" s="18">
        <f>D19*40*0.001</f>
        <v>0</v>
      </c>
      <c r="F19" s="18">
        <f>D19*1.5*0.001</f>
        <v>0</v>
      </c>
      <c r="G19" s="18">
        <f>D19*0.2*0.001</f>
        <v>0</v>
      </c>
      <c r="H19" s="18">
        <f>D19*0.03*0.001</f>
        <v>0</v>
      </c>
      <c r="I19" s="18">
        <f>D19*0.22*0.001</f>
        <v>0</v>
      </c>
      <c r="J19" s="18">
        <f>D19*0.02*0.001</f>
        <v>0</v>
      </c>
      <c r="K19" s="18">
        <f>D19*45*0.001</f>
        <v>0</v>
      </c>
      <c r="L19" s="18">
        <f>D19*1*0.001</f>
        <v>0</v>
      </c>
      <c r="M19" s="19">
        <f t="shared" si="0"/>
        <v>0</v>
      </c>
      <c r="N19" s="20"/>
      <c r="O19" s="15"/>
    </row>
    <row r="20" spans="1:15" ht="15.75">
      <c r="A20" s="3" t="s">
        <v>48</v>
      </c>
      <c r="B20" s="4" t="s">
        <v>16</v>
      </c>
      <c r="C20" s="5">
        <v>155</v>
      </c>
      <c r="D20" s="6">
        <f>C20*535*0.001*0.95</f>
        <v>78.77874999999999</v>
      </c>
      <c r="E20" s="7">
        <f>D20*10*0.001</f>
        <v>0.7877875</v>
      </c>
      <c r="F20" s="7">
        <f>D20*0.8*0.001</f>
        <v>0.063023</v>
      </c>
      <c r="G20" s="7">
        <f>D20*0.1*0.001</f>
        <v>0.007877875</v>
      </c>
      <c r="H20" s="7">
        <f>D20*0.01*0.001</f>
        <v>0.0007877874999999999</v>
      </c>
      <c r="I20" s="7">
        <f>D20*0.1*0.001</f>
        <v>0.007877875</v>
      </c>
      <c r="J20" s="7">
        <f>D20*0.01*0.001</f>
        <v>0.0007877874999999999</v>
      </c>
      <c r="K20" s="7">
        <f>D20*5*0.001</f>
        <v>0.39389375</v>
      </c>
      <c r="L20" s="7">
        <f>D20*0*0.001</f>
        <v>0</v>
      </c>
      <c r="M20" s="8">
        <f t="shared" si="0"/>
        <v>1.2620355749999999</v>
      </c>
      <c r="N20" s="9">
        <f>SUM(M20:M22)</f>
        <v>39.25280327625</v>
      </c>
      <c r="O20" s="3">
        <f>IF(N20&lt;500,1,IF(N20&lt;1000,2,IF(N20&lt;1500,3,IF(N20&lt;2000,4,5))))</f>
        <v>1</v>
      </c>
    </row>
    <row r="21" spans="1:15" ht="15.75">
      <c r="A21" s="10"/>
      <c r="B21" s="11" t="s">
        <v>17</v>
      </c>
      <c r="C21" s="5">
        <v>819</v>
      </c>
      <c r="D21" s="6">
        <f>C21*535*0.001*0.85</f>
        <v>372.44025</v>
      </c>
      <c r="E21" s="12">
        <f>D21*30*0.001</f>
        <v>11.1732075</v>
      </c>
      <c r="F21" s="12">
        <f>D21*1*0.001</f>
        <v>0.37244025</v>
      </c>
      <c r="G21" s="12">
        <f>D21*0.2*0.001</f>
        <v>0.07448805</v>
      </c>
      <c r="H21" s="12">
        <f>D21*0.04*0.001</f>
        <v>0.01489761</v>
      </c>
      <c r="I21" s="12">
        <f>D21*0.15*0.001</f>
        <v>0.0558660375</v>
      </c>
      <c r="J21" s="12">
        <f>D21*0.015*0.001</f>
        <v>0.00558660375</v>
      </c>
      <c r="K21" s="12">
        <f>D21*70*0.001</f>
        <v>26.0708175</v>
      </c>
      <c r="L21" s="12">
        <f>D21*0.6*0.001</f>
        <v>0.22346415</v>
      </c>
      <c r="M21" s="13">
        <f t="shared" si="0"/>
        <v>37.99076770125</v>
      </c>
      <c r="N21" s="14"/>
      <c r="O21" s="10"/>
    </row>
    <row r="22" spans="1:15" ht="16.5" thickBot="1">
      <c r="A22" s="15"/>
      <c r="B22" s="16" t="s">
        <v>18</v>
      </c>
      <c r="C22" s="17"/>
      <c r="D22" s="18">
        <f>C22*535*0.001*0.6</f>
        <v>0</v>
      </c>
      <c r="E22" s="18">
        <f>D22*40*0.001</f>
        <v>0</v>
      </c>
      <c r="F22" s="18">
        <f>D22*1.5*0.001</f>
        <v>0</v>
      </c>
      <c r="G22" s="18">
        <f>D22*0.2*0.001</f>
        <v>0</v>
      </c>
      <c r="H22" s="18">
        <f>D22*0.03*0.001</f>
        <v>0</v>
      </c>
      <c r="I22" s="18">
        <f>D22*0.22*0.001</f>
        <v>0</v>
      </c>
      <c r="J22" s="18">
        <f>D22*0.02*0.001</f>
        <v>0</v>
      </c>
      <c r="K22" s="18">
        <f>D22*45*0.001</f>
        <v>0</v>
      </c>
      <c r="L22" s="18">
        <f>D22*1*0.001</f>
        <v>0</v>
      </c>
      <c r="M22" s="19">
        <f t="shared" si="0"/>
        <v>0</v>
      </c>
      <c r="N22" s="20"/>
      <c r="O22" s="15"/>
    </row>
    <row r="23" spans="1:15" ht="15.75">
      <c r="A23" s="3" t="s">
        <v>49</v>
      </c>
      <c r="B23" s="4" t="s">
        <v>16</v>
      </c>
      <c r="C23" s="5">
        <v>11820</v>
      </c>
      <c r="D23" s="6">
        <f>C23*535*0.001*0.95</f>
        <v>6007.514999999999</v>
      </c>
      <c r="E23" s="7">
        <f>D23*10*0.001</f>
        <v>60.075149999999994</v>
      </c>
      <c r="F23" s="7">
        <f>D23*0.8*0.001</f>
        <v>4.806012</v>
      </c>
      <c r="G23" s="7">
        <f>D23*0.1*0.001</f>
        <v>0.6007515</v>
      </c>
      <c r="H23" s="7">
        <f>D23*0.01*0.001</f>
        <v>0.060075149999999994</v>
      </c>
      <c r="I23" s="7">
        <f>D23*0.1*0.001</f>
        <v>0.6007515</v>
      </c>
      <c r="J23" s="7">
        <f>D23*0.01*0.001</f>
        <v>0.060075149999999994</v>
      </c>
      <c r="K23" s="7">
        <f>D23*5*0.001</f>
        <v>30.037574999999997</v>
      </c>
      <c r="L23" s="7">
        <f>D23*0*0.001</f>
        <v>0</v>
      </c>
      <c r="M23" s="8">
        <f t="shared" si="0"/>
        <v>96.2403903</v>
      </c>
      <c r="N23" s="9">
        <f>SUM(M23:M25)</f>
        <v>694.629771675</v>
      </c>
      <c r="O23" s="3">
        <f>IF(N23&lt;500,1,IF(N23&lt;1000,2,IF(N23&lt;1500,3,IF(N23&lt;2000,4,5))))</f>
        <v>2</v>
      </c>
    </row>
    <row r="24" spans="1:15" ht="15.75">
      <c r="A24" s="10"/>
      <c r="B24" s="11" t="s">
        <v>17</v>
      </c>
      <c r="C24" s="5">
        <v>12900</v>
      </c>
      <c r="D24" s="6">
        <f>C24*535*0.001*0.85</f>
        <v>5866.275</v>
      </c>
      <c r="E24" s="12">
        <f>D24*30*0.001</f>
        <v>175.98825</v>
      </c>
      <c r="F24" s="12">
        <f>D24*1*0.001</f>
        <v>5.866275</v>
      </c>
      <c r="G24" s="12">
        <f>D24*0.2*0.001</f>
        <v>1.173255</v>
      </c>
      <c r="H24" s="12">
        <f>D24*0.04*0.001</f>
        <v>0.234651</v>
      </c>
      <c r="I24" s="12">
        <f>D24*0.15*0.001</f>
        <v>0.87994125</v>
      </c>
      <c r="J24" s="12">
        <f>D24*0.015*0.001</f>
        <v>0.08799412499999999</v>
      </c>
      <c r="K24" s="12">
        <f>D24*70*0.001</f>
        <v>410.63925</v>
      </c>
      <c r="L24" s="12">
        <f>D24*0.6*0.001</f>
        <v>3.519765</v>
      </c>
      <c r="M24" s="13">
        <f t="shared" si="0"/>
        <v>598.3893813750001</v>
      </c>
      <c r="N24" s="14"/>
      <c r="O24" s="10"/>
    </row>
    <row r="25" spans="1:15" ht="16.5" thickBot="1">
      <c r="A25" s="15"/>
      <c r="B25" s="16" t="s">
        <v>18</v>
      </c>
      <c r="C25" s="17"/>
      <c r="D25" s="18">
        <f>C25*535*0.001*0.6</f>
        <v>0</v>
      </c>
      <c r="E25" s="18">
        <f>D25*40*0.001</f>
        <v>0</v>
      </c>
      <c r="F25" s="18">
        <f>D25*1.5*0.001</f>
        <v>0</v>
      </c>
      <c r="G25" s="18">
        <f>D25*0.2*0.001</f>
        <v>0</v>
      </c>
      <c r="H25" s="18">
        <f>D25*0.03*0.001</f>
        <v>0</v>
      </c>
      <c r="I25" s="18">
        <f>D25*0.22*0.001</f>
        <v>0</v>
      </c>
      <c r="J25" s="18">
        <f>D25*0.02*0.001</f>
        <v>0</v>
      </c>
      <c r="K25" s="18">
        <f>D25*45*0.001</f>
        <v>0</v>
      </c>
      <c r="L25" s="18">
        <f>D25*1*0.001</f>
        <v>0</v>
      </c>
      <c r="M25" s="19">
        <f t="shared" si="0"/>
        <v>0</v>
      </c>
      <c r="N25" s="20"/>
      <c r="O25" s="15"/>
    </row>
    <row r="26" spans="1:15" ht="15.75">
      <c r="A26" s="3" t="s">
        <v>50</v>
      </c>
      <c r="B26" s="4" t="s">
        <v>16</v>
      </c>
      <c r="C26" s="5">
        <v>1005</v>
      </c>
      <c r="D26" s="6">
        <f>C26*535*0.001*0.95</f>
        <v>510.79124999999993</v>
      </c>
      <c r="E26" s="7">
        <f>D26*10*0.001</f>
        <v>5.107912499999999</v>
      </c>
      <c r="F26" s="7">
        <f>D26*0.8*0.001</f>
        <v>0.40863299999999997</v>
      </c>
      <c r="G26" s="7">
        <f>D26*0.1*0.001</f>
        <v>0.051079124999999996</v>
      </c>
      <c r="H26" s="7">
        <f>D26*0.01*0.001</f>
        <v>0.0051079125</v>
      </c>
      <c r="I26" s="7">
        <f>D26*0.1*0.001</f>
        <v>0.051079124999999996</v>
      </c>
      <c r="J26" s="7">
        <f>D26*0.01*0.001</f>
        <v>0.0051079125</v>
      </c>
      <c r="K26" s="7">
        <f>D26*5*0.001</f>
        <v>2.5539562499999997</v>
      </c>
      <c r="L26" s="7">
        <f>D26*0*0.001</f>
        <v>0</v>
      </c>
      <c r="M26" s="8">
        <f t="shared" si="0"/>
        <v>8.182875825</v>
      </c>
      <c r="N26" s="9">
        <f>SUM(M26:M28)</f>
        <v>47.19415254875</v>
      </c>
      <c r="O26" s="3">
        <f>IF(N26&lt;500,1,IF(N26&lt;1000,2,IF(N26&lt;1500,3,IF(N26&lt;2000,4,5))))</f>
        <v>1</v>
      </c>
    </row>
    <row r="27" spans="1:15" ht="15.75">
      <c r="A27" s="10"/>
      <c r="B27" s="11" t="s">
        <v>17</v>
      </c>
      <c r="C27" s="5">
        <v>841</v>
      </c>
      <c r="D27" s="6">
        <f>C27*535*0.001*0.85</f>
        <v>382.44475</v>
      </c>
      <c r="E27" s="12">
        <f>D27*30*0.001</f>
        <v>11.473342500000001</v>
      </c>
      <c r="F27" s="12">
        <f>D27*1*0.001</f>
        <v>0.38244475</v>
      </c>
      <c r="G27" s="12">
        <f>D27*0.2*0.001</f>
        <v>0.07648895</v>
      </c>
      <c r="H27" s="12">
        <f>D27*0.04*0.001</f>
        <v>0.01529779</v>
      </c>
      <c r="I27" s="12">
        <f>D27*0.15*0.001</f>
        <v>0.0573667125</v>
      </c>
      <c r="J27" s="12">
        <f>D27*0.015*0.001</f>
        <v>0.0057366712499999995</v>
      </c>
      <c r="K27" s="12">
        <f>D27*70*0.001</f>
        <v>26.7711325</v>
      </c>
      <c r="L27" s="12">
        <f>D27*0.6*0.001</f>
        <v>0.22946685</v>
      </c>
      <c r="M27" s="13">
        <f t="shared" si="0"/>
        <v>39.01127672375</v>
      </c>
      <c r="N27" s="14"/>
      <c r="O27" s="10"/>
    </row>
    <row r="28" spans="1:15" ht="16.5" thickBot="1">
      <c r="A28" s="15"/>
      <c r="B28" s="16" t="s">
        <v>18</v>
      </c>
      <c r="C28" s="17"/>
      <c r="D28" s="18">
        <f>C28*535*0.001*0.6</f>
        <v>0</v>
      </c>
      <c r="E28" s="18">
        <f>D28*40*0.001</f>
        <v>0</v>
      </c>
      <c r="F28" s="18">
        <f>D28*1.5*0.001</f>
        <v>0</v>
      </c>
      <c r="G28" s="18">
        <f>D28*0.2*0.001</f>
        <v>0</v>
      </c>
      <c r="H28" s="18">
        <f>D28*0.03*0.001</f>
        <v>0</v>
      </c>
      <c r="I28" s="18">
        <f>D28*0.22*0.001</f>
        <v>0</v>
      </c>
      <c r="J28" s="18">
        <f>D28*0.02*0.001</f>
        <v>0</v>
      </c>
      <c r="K28" s="18">
        <f>D28*45*0.001</f>
        <v>0</v>
      </c>
      <c r="L28" s="18">
        <f>D28*1*0.001</f>
        <v>0</v>
      </c>
      <c r="M28" s="19">
        <f t="shared" si="0"/>
        <v>0</v>
      </c>
      <c r="N28" s="20"/>
      <c r="O28" s="15"/>
    </row>
    <row r="29" spans="1:15" ht="15.75">
      <c r="A29" s="3" t="s">
        <v>51</v>
      </c>
      <c r="B29" s="4" t="s">
        <v>16</v>
      </c>
      <c r="C29" s="5">
        <v>57700</v>
      </c>
      <c r="D29" s="6">
        <f>C29*535*0.001*0.95</f>
        <v>29326.024999999998</v>
      </c>
      <c r="E29" s="7">
        <f>D29*10*0.001</f>
        <v>293.26025</v>
      </c>
      <c r="F29" s="7">
        <f>D29*0.8*0.001</f>
        <v>23.460820000000002</v>
      </c>
      <c r="G29" s="7">
        <f>D29*0.1*0.001</f>
        <v>2.9326025000000002</v>
      </c>
      <c r="H29" s="7">
        <f>D29*0.01*0.001</f>
        <v>0.29326025</v>
      </c>
      <c r="I29" s="7">
        <f>D29*0.1*0.001</f>
        <v>2.9326025000000002</v>
      </c>
      <c r="J29" s="7">
        <f>D29*0.01*0.001</f>
        <v>0.29326025</v>
      </c>
      <c r="K29" s="7">
        <f>D29*5*0.001</f>
        <v>146.630125</v>
      </c>
      <c r="L29" s="7">
        <f>D29*0*0.001</f>
        <v>0</v>
      </c>
      <c r="M29" s="8">
        <f t="shared" si="0"/>
        <v>469.8029204999999</v>
      </c>
      <c r="N29" s="9">
        <f>SUM(M29:M31)</f>
        <v>4221.8035145375</v>
      </c>
      <c r="O29" s="3">
        <f>IF(N29&lt;500,1,IF(N29&lt;1000,2,IF(N29&lt;1500,3,IF(N29&lt;2000,4,5))))</f>
        <v>5</v>
      </c>
    </row>
    <row r="30" spans="1:15" ht="15.75">
      <c r="A30" s="10"/>
      <c r="B30" s="11" t="s">
        <v>17</v>
      </c>
      <c r="C30" s="5">
        <v>69130</v>
      </c>
      <c r="D30" s="6">
        <f>C30*535*0.001*0.85</f>
        <v>31436.8675</v>
      </c>
      <c r="E30" s="12">
        <f>D30*30*0.001</f>
        <v>943.106025</v>
      </c>
      <c r="F30" s="12">
        <f>D30*1*0.001</f>
        <v>31.4368675</v>
      </c>
      <c r="G30" s="12">
        <f>D30*0.2*0.001</f>
        <v>6.287373500000001</v>
      </c>
      <c r="H30" s="12">
        <f>D30*0.04*0.001</f>
        <v>1.2574747</v>
      </c>
      <c r="I30" s="12">
        <f>D30*0.15*0.001</f>
        <v>4.715530125</v>
      </c>
      <c r="J30" s="12">
        <f>D30*0.015*0.001</f>
        <v>0.4715530125</v>
      </c>
      <c r="K30" s="12">
        <f>D30*70*0.001</f>
        <v>2200.5807250000003</v>
      </c>
      <c r="L30" s="12">
        <f>D30*0.6*0.001</f>
        <v>18.8621205</v>
      </c>
      <c r="M30" s="13">
        <f t="shared" si="0"/>
        <v>3206.7176693375</v>
      </c>
      <c r="N30" s="14"/>
      <c r="O30" s="10"/>
    </row>
    <row r="31" spans="1:15" ht="16.5" thickBot="1">
      <c r="A31" s="15"/>
      <c r="B31" s="16" t="s">
        <v>18</v>
      </c>
      <c r="C31" s="17">
        <v>19310</v>
      </c>
      <c r="D31" s="18">
        <f>C31*535*0.001*0.6</f>
        <v>6198.51</v>
      </c>
      <c r="E31" s="18">
        <f>D31*40*0.001</f>
        <v>247.94040000000004</v>
      </c>
      <c r="F31" s="18">
        <f>D31*1.5*0.001</f>
        <v>9.297765</v>
      </c>
      <c r="G31" s="18">
        <f>D31*0.2*0.001</f>
        <v>1.2397020000000003</v>
      </c>
      <c r="H31" s="18">
        <f>D31*0.03*0.001</f>
        <v>0.1859553</v>
      </c>
      <c r="I31" s="18">
        <f>D31*0.22*0.001</f>
        <v>1.3636722000000001</v>
      </c>
      <c r="J31" s="18">
        <f>D31*0.02*0.001</f>
        <v>0.1239702</v>
      </c>
      <c r="K31" s="18">
        <f>D31*45*0.001</f>
        <v>278.93295</v>
      </c>
      <c r="L31" s="18">
        <f>D31*1*0.001</f>
        <v>6.198510000000001</v>
      </c>
      <c r="M31" s="19">
        <f t="shared" si="0"/>
        <v>545.2829247000001</v>
      </c>
      <c r="N31" s="20"/>
      <c r="O31" s="15"/>
    </row>
    <row r="32" spans="1:15" ht="15.75">
      <c r="A32" s="3" t="s">
        <v>52</v>
      </c>
      <c r="B32" s="4" t="s">
        <v>16</v>
      </c>
      <c r="C32" s="5">
        <v>4827</v>
      </c>
      <c r="D32" s="6">
        <f>C32*535*0.001*0.95</f>
        <v>2453.32275</v>
      </c>
      <c r="E32" s="7">
        <f>D32*10*0.001</f>
        <v>24.5332275</v>
      </c>
      <c r="F32" s="7">
        <f>D32*0.8*0.001</f>
        <v>1.9626582</v>
      </c>
      <c r="G32" s="7">
        <f>D32*0.1*0.001</f>
        <v>0.245332275</v>
      </c>
      <c r="H32" s="7">
        <f>D32*0.01*0.001</f>
        <v>0.0245332275</v>
      </c>
      <c r="I32" s="7">
        <f>D32*0.1*0.001</f>
        <v>0.245332275</v>
      </c>
      <c r="J32" s="7">
        <f>D32*0.01*0.001</f>
        <v>0.0245332275</v>
      </c>
      <c r="K32" s="7">
        <f>D32*5*0.001</f>
        <v>12.26661375</v>
      </c>
      <c r="L32" s="7">
        <f>D32*0*0.001</f>
        <v>0</v>
      </c>
      <c r="M32" s="8">
        <f t="shared" si="0"/>
        <v>39.302230455</v>
      </c>
      <c r="N32" s="9">
        <f>SUM(M32:M34)</f>
        <v>629.3419925549999</v>
      </c>
      <c r="O32" s="3">
        <f>IF(N32&lt;500,1,IF(N32&lt;1000,2,IF(N32&lt;1500,3,IF(N32&lt;2000,4,5))))</f>
        <v>2</v>
      </c>
    </row>
    <row r="33" spans="1:15" ht="15.75">
      <c r="A33" s="10"/>
      <c r="B33" s="11" t="s">
        <v>17</v>
      </c>
      <c r="C33" s="5">
        <v>12720</v>
      </c>
      <c r="D33" s="6">
        <f>C33*535*0.001*0.85</f>
        <v>5784.42</v>
      </c>
      <c r="E33" s="12">
        <f>D33*30*0.001</f>
        <v>173.5326</v>
      </c>
      <c r="F33" s="12">
        <f>D33*1*0.001</f>
        <v>5.78442</v>
      </c>
      <c r="G33" s="12">
        <f>D33*0.2*0.001</f>
        <v>1.156884</v>
      </c>
      <c r="H33" s="12">
        <f>D33*0.04*0.001</f>
        <v>0.23137680000000002</v>
      </c>
      <c r="I33" s="12">
        <f>D33*0.15*0.001</f>
        <v>0.8676630000000001</v>
      </c>
      <c r="J33" s="12">
        <f>D33*0.015*0.001</f>
        <v>0.0867663</v>
      </c>
      <c r="K33" s="12">
        <f>D33*70*0.001</f>
        <v>404.9094</v>
      </c>
      <c r="L33" s="12">
        <f>D33*0.6*0.001</f>
        <v>3.4706520000000003</v>
      </c>
      <c r="M33" s="13">
        <f t="shared" si="0"/>
        <v>590.0397621</v>
      </c>
      <c r="N33" s="14"/>
      <c r="O33" s="10"/>
    </row>
    <row r="34" spans="1:15" ht="16.5" thickBot="1">
      <c r="A34" s="15"/>
      <c r="B34" s="16" t="s">
        <v>18</v>
      </c>
      <c r="C34" s="17"/>
      <c r="D34" s="18">
        <f>C34*535*0.001*0.6</f>
        <v>0</v>
      </c>
      <c r="E34" s="18">
        <f>D34*40*0.001</f>
        <v>0</v>
      </c>
      <c r="F34" s="18">
        <f>D34*1.5*0.001</f>
        <v>0</v>
      </c>
      <c r="G34" s="18">
        <f>D34*0.2*0.001</f>
        <v>0</v>
      </c>
      <c r="H34" s="18">
        <f>D34*0.03*0.001</f>
        <v>0</v>
      </c>
      <c r="I34" s="18">
        <f>D34*0.22*0.001</f>
        <v>0</v>
      </c>
      <c r="J34" s="18">
        <f>D34*0.02*0.001</f>
        <v>0</v>
      </c>
      <c r="K34" s="18">
        <f>D34*45*0.001</f>
        <v>0</v>
      </c>
      <c r="L34" s="18">
        <f>D34*1*0.001</f>
        <v>0</v>
      </c>
      <c r="M34" s="19">
        <f t="shared" si="0"/>
        <v>0</v>
      </c>
      <c r="N34" s="20"/>
      <c r="O34" s="15"/>
    </row>
    <row r="35" spans="1:15" ht="15.75">
      <c r="A35" s="3" t="s">
        <v>53</v>
      </c>
      <c r="B35" s="4" t="s">
        <v>16</v>
      </c>
      <c r="C35" s="5">
        <v>890</v>
      </c>
      <c r="D35" s="6">
        <f>C35*535*0.001*0.95</f>
        <v>452.34250000000003</v>
      </c>
      <c r="E35" s="7">
        <f>D35*10*0.001</f>
        <v>4.5234250000000005</v>
      </c>
      <c r="F35" s="7">
        <f>D35*0.8*0.001</f>
        <v>0.36187400000000003</v>
      </c>
      <c r="G35" s="7">
        <f>D35*0.1*0.001</f>
        <v>0.045234250000000004</v>
      </c>
      <c r="H35" s="7">
        <f>D35*0.01*0.001</f>
        <v>0.004523425</v>
      </c>
      <c r="I35" s="7">
        <f>D35*0.1*0.001</f>
        <v>0.045234250000000004</v>
      </c>
      <c r="J35" s="7">
        <f>D35*0.01*0.001</f>
        <v>0.004523425</v>
      </c>
      <c r="K35" s="7">
        <f>D35*5*0.001</f>
        <v>2.2617125000000002</v>
      </c>
      <c r="L35" s="7">
        <f>D35*0*0.001</f>
        <v>0</v>
      </c>
      <c r="M35" s="8">
        <f t="shared" si="0"/>
        <v>7.246526850000002</v>
      </c>
      <c r="N35" s="9">
        <f>SUM(M35:M37)</f>
        <v>303.4724640175</v>
      </c>
      <c r="O35" s="3">
        <f>IF(N35&lt;500,1,IF(N35&lt;1000,2,IF(N35&lt;1500,3,IF(N35&lt;2000,4,5))))</f>
        <v>1</v>
      </c>
    </row>
    <row r="36" spans="1:15" ht="15.75">
      <c r="A36" s="10"/>
      <c r="B36" s="11" t="s">
        <v>17</v>
      </c>
      <c r="C36" s="5">
        <v>6386</v>
      </c>
      <c r="D36" s="6">
        <f>C36*535*0.001*0.85</f>
        <v>2904.0335</v>
      </c>
      <c r="E36" s="12">
        <f>D36*30*0.001</f>
        <v>87.12100500000001</v>
      </c>
      <c r="F36" s="12">
        <f>D36*1*0.001</f>
        <v>2.9040335</v>
      </c>
      <c r="G36" s="12">
        <f>D36*0.2*0.001</f>
        <v>0.5808067</v>
      </c>
      <c r="H36" s="12">
        <f>D36*0.04*0.001</f>
        <v>0.11616134</v>
      </c>
      <c r="I36" s="12">
        <f>D36*0.15*0.001</f>
        <v>0.43560502500000003</v>
      </c>
      <c r="J36" s="12">
        <f>D36*0.015*0.001</f>
        <v>0.0435605025</v>
      </c>
      <c r="K36" s="12">
        <f>D36*70*0.001</f>
        <v>203.282345</v>
      </c>
      <c r="L36" s="12">
        <f>D36*0.6*0.001</f>
        <v>1.7424201000000001</v>
      </c>
      <c r="M36" s="13">
        <f t="shared" si="0"/>
        <v>296.2259371675</v>
      </c>
      <c r="N36" s="14"/>
      <c r="O36" s="10"/>
    </row>
    <row r="37" spans="1:15" ht="16.5" thickBot="1">
      <c r="A37" s="15"/>
      <c r="B37" s="16" t="s">
        <v>18</v>
      </c>
      <c r="C37" s="17"/>
      <c r="D37" s="18">
        <f>C37*535*0.001*0.6</f>
        <v>0</v>
      </c>
      <c r="E37" s="18">
        <f>D37*40*0.001</f>
        <v>0</v>
      </c>
      <c r="F37" s="18">
        <f>D37*1.5*0.001</f>
        <v>0</v>
      </c>
      <c r="G37" s="18">
        <f>D37*0.2*0.001</f>
        <v>0</v>
      </c>
      <c r="H37" s="18">
        <f>D37*0.03*0.001</f>
        <v>0</v>
      </c>
      <c r="I37" s="18">
        <f>D37*0.22*0.001</f>
        <v>0</v>
      </c>
      <c r="J37" s="18">
        <f>D37*0.02*0.001</f>
        <v>0</v>
      </c>
      <c r="K37" s="18">
        <f>D37*45*0.001</f>
        <v>0</v>
      </c>
      <c r="L37" s="18">
        <f>D37*1*0.001</f>
        <v>0</v>
      </c>
      <c r="M37" s="19">
        <f t="shared" si="0"/>
        <v>0</v>
      </c>
      <c r="N37" s="20"/>
      <c r="O37" s="15"/>
    </row>
    <row r="38" spans="1:15" ht="15.75">
      <c r="A38" s="3" t="s">
        <v>54</v>
      </c>
      <c r="B38" s="4" t="s">
        <v>16</v>
      </c>
      <c r="C38" s="5">
        <v>1464</v>
      </c>
      <c r="D38" s="6">
        <f>C38*535*0.001*0.95</f>
        <v>744.078</v>
      </c>
      <c r="E38" s="7">
        <f>D38*10*0.001</f>
        <v>7.44078</v>
      </c>
      <c r="F38" s="7">
        <f>D38*0.8*0.001</f>
        <v>0.5952624</v>
      </c>
      <c r="G38" s="7">
        <f>D38*0.1*0.001</f>
        <v>0.0744078</v>
      </c>
      <c r="H38" s="7">
        <f>D38*0.01*0.001</f>
        <v>0.00744078</v>
      </c>
      <c r="I38" s="7">
        <f>D38*0.1*0.001</f>
        <v>0.0744078</v>
      </c>
      <c r="J38" s="7">
        <f>D38*0.01*0.001</f>
        <v>0.00744078</v>
      </c>
      <c r="K38" s="7">
        <f>D38*5*0.001</f>
        <v>3.72039</v>
      </c>
      <c r="L38" s="7">
        <f>D38*0*0.001</f>
        <v>0</v>
      </c>
      <c r="M38" s="8">
        <f t="shared" si="0"/>
        <v>11.920129559999998</v>
      </c>
      <c r="N38" s="9">
        <f>SUM(M38:M40)</f>
        <v>106.40998768875001</v>
      </c>
      <c r="O38" s="3">
        <f>IF(N38&lt;500,1,IF(N38&lt;1000,2,IF(N38&lt;1500,3,IF(N38&lt;2000,4,5))))</f>
        <v>1</v>
      </c>
    </row>
    <row r="39" spans="1:15" ht="15.75">
      <c r="A39" s="10"/>
      <c r="B39" s="11" t="s">
        <v>17</v>
      </c>
      <c r="C39" s="5">
        <v>2037</v>
      </c>
      <c r="D39" s="6">
        <f>C39*535*0.001*0.85</f>
        <v>926.3257500000001</v>
      </c>
      <c r="E39" s="12">
        <f>D39*30*0.001</f>
        <v>27.789772500000005</v>
      </c>
      <c r="F39" s="12">
        <f>D39*1*0.001</f>
        <v>0.9263257500000001</v>
      </c>
      <c r="G39" s="12">
        <f>D39*0.2*0.001</f>
        <v>0.18526515000000005</v>
      </c>
      <c r="H39" s="12">
        <f>D39*0.04*0.001</f>
        <v>0.03705303000000001</v>
      </c>
      <c r="I39" s="12">
        <f>D39*0.15*0.001</f>
        <v>0.13894886250000002</v>
      </c>
      <c r="J39" s="12">
        <f>D39*0.015*0.001</f>
        <v>0.01389488625</v>
      </c>
      <c r="K39" s="12">
        <f>D39*70*0.001</f>
        <v>64.8428025</v>
      </c>
      <c r="L39" s="12">
        <f>D39*0.6*0.001</f>
        <v>0.5557954500000001</v>
      </c>
      <c r="M39" s="13">
        <f t="shared" si="0"/>
        <v>94.48985812875001</v>
      </c>
      <c r="N39" s="14"/>
      <c r="O39" s="10"/>
    </row>
    <row r="40" spans="1:15" ht="16.5" thickBot="1">
      <c r="A40" s="15"/>
      <c r="B40" s="16" t="s">
        <v>18</v>
      </c>
      <c r="C40" s="17"/>
      <c r="D40" s="18">
        <f>C40*535*0.001*0.6</f>
        <v>0</v>
      </c>
      <c r="E40" s="18">
        <f>D40*40*0.001</f>
        <v>0</v>
      </c>
      <c r="F40" s="18">
        <f>D40*1.5*0.001</f>
        <v>0</v>
      </c>
      <c r="G40" s="18">
        <f>D40*0.2*0.001</f>
        <v>0</v>
      </c>
      <c r="H40" s="18">
        <f>D40*0.03*0.001</f>
        <v>0</v>
      </c>
      <c r="I40" s="18">
        <f>D40*0.22*0.001</f>
        <v>0</v>
      </c>
      <c r="J40" s="18">
        <f>D40*0.02*0.001</f>
        <v>0</v>
      </c>
      <c r="K40" s="18">
        <f>D40*45*0.001</f>
        <v>0</v>
      </c>
      <c r="L40" s="18">
        <f>D40*1*0.001</f>
        <v>0</v>
      </c>
      <c r="M40" s="19">
        <f t="shared" si="0"/>
        <v>0</v>
      </c>
      <c r="N40" s="20"/>
      <c r="O40" s="15"/>
    </row>
    <row r="41" spans="1:15" ht="15.75">
      <c r="A41" s="3" t="s">
        <v>55</v>
      </c>
      <c r="B41" s="4" t="s">
        <v>16</v>
      </c>
      <c r="C41" s="5">
        <v>2195</v>
      </c>
      <c r="D41" s="6">
        <f>C41*535*0.001*0.95</f>
        <v>1115.60875</v>
      </c>
      <c r="E41" s="7">
        <f>D41*10*0.001</f>
        <v>11.156087500000002</v>
      </c>
      <c r="F41" s="7">
        <f>D41*0.8*0.001</f>
        <v>0.8924870000000001</v>
      </c>
      <c r="G41" s="7">
        <f>D41*0.1*0.001</f>
        <v>0.11156087500000002</v>
      </c>
      <c r="H41" s="7">
        <f>D41*0.01*0.001</f>
        <v>0.011156087500000002</v>
      </c>
      <c r="I41" s="7">
        <f>D41*0.1*0.001</f>
        <v>0.11156087500000002</v>
      </c>
      <c r="J41" s="7">
        <f>D41*0.01*0.001</f>
        <v>0.011156087500000002</v>
      </c>
      <c r="K41" s="7">
        <f>D41*5*0.001</f>
        <v>5.578043750000001</v>
      </c>
      <c r="L41" s="7">
        <f>D41*0*0.001</f>
        <v>0</v>
      </c>
      <c r="M41" s="8">
        <f t="shared" si="0"/>
        <v>17.872052175000004</v>
      </c>
      <c r="N41" s="9">
        <f>SUM(M41:M43)</f>
        <v>112.91855158874999</v>
      </c>
      <c r="O41" s="3">
        <f>IF(N41&lt;500,1,IF(N41&lt;1000,2,IF(N41&lt;1500,3,IF(N41&lt;2000,4,5))))</f>
        <v>1</v>
      </c>
    </row>
    <row r="42" spans="1:15" ht="15.75">
      <c r="A42" s="10"/>
      <c r="B42" s="11" t="s">
        <v>17</v>
      </c>
      <c r="C42" s="5">
        <v>2049</v>
      </c>
      <c r="D42" s="6">
        <f>C42*535*0.001*0.85</f>
        <v>931.7827499999999</v>
      </c>
      <c r="E42" s="12">
        <f>D42*30*0.001</f>
        <v>27.953482499999996</v>
      </c>
      <c r="F42" s="12">
        <f>D42*1*0.001</f>
        <v>0.9317827499999999</v>
      </c>
      <c r="G42" s="12">
        <f>D42*0.2*0.001</f>
        <v>0.18635654999999998</v>
      </c>
      <c r="H42" s="12">
        <f>D42*0.04*0.001</f>
        <v>0.037271309999999995</v>
      </c>
      <c r="I42" s="12">
        <f>D42*0.15*0.001</f>
        <v>0.1397674125</v>
      </c>
      <c r="J42" s="12">
        <f>D42*0.015*0.001</f>
        <v>0.013976741249999999</v>
      </c>
      <c r="K42" s="12">
        <f>D42*70*0.001</f>
        <v>65.22479249999999</v>
      </c>
      <c r="L42" s="12">
        <f>D42*0.6*0.001</f>
        <v>0.55906965</v>
      </c>
      <c r="M42" s="13">
        <f t="shared" si="0"/>
        <v>95.04649941374998</v>
      </c>
      <c r="N42" s="14"/>
      <c r="O42" s="10"/>
    </row>
    <row r="43" spans="1:15" ht="16.5" thickBot="1">
      <c r="A43" s="15"/>
      <c r="B43" s="16" t="s">
        <v>18</v>
      </c>
      <c r="C43" s="17"/>
      <c r="D43" s="18">
        <f>C43*535*0.001*0.6</f>
        <v>0</v>
      </c>
      <c r="E43" s="18">
        <f>D43*40*0.001</f>
        <v>0</v>
      </c>
      <c r="F43" s="18">
        <f>D43*1.5*0.001</f>
        <v>0</v>
      </c>
      <c r="G43" s="18">
        <f>D43*0.2*0.001</f>
        <v>0</v>
      </c>
      <c r="H43" s="18">
        <f>D43*0.03*0.001</f>
        <v>0</v>
      </c>
      <c r="I43" s="18">
        <f>D43*0.22*0.001</f>
        <v>0</v>
      </c>
      <c r="J43" s="18">
        <f>D43*0.02*0.001</f>
        <v>0</v>
      </c>
      <c r="K43" s="18">
        <f>D43*45*0.001</f>
        <v>0</v>
      </c>
      <c r="L43" s="18">
        <f>D43*1*0.001</f>
        <v>0</v>
      </c>
      <c r="M43" s="19">
        <f t="shared" si="0"/>
        <v>0</v>
      </c>
      <c r="N43" s="20"/>
      <c r="O43" s="15"/>
    </row>
    <row r="44" spans="1:15" ht="15.75">
      <c r="A44" s="3" t="s">
        <v>56</v>
      </c>
      <c r="B44" s="4" t="s">
        <v>16</v>
      </c>
      <c r="C44" s="5">
        <v>3693</v>
      </c>
      <c r="D44" s="6">
        <f>C44*535*0.001*0.95</f>
        <v>1876.96725</v>
      </c>
      <c r="E44" s="7">
        <f>D44*10*0.001</f>
        <v>18.769672500000002</v>
      </c>
      <c r="F44" s="7">
        <f>D44*0.8*0.001</f>
        <v>1.5015738</v>
      </c>
      <c r="G44" s="7">
        <f>D44*0.1*0.001</f>
        <v>0.187696725</v>
      </c>
      <c r="H44" s="7">
        <f>D44*0.01*0.001</f>
        <v>0.018769672499999997</v>
      </c>
      <c r="I44" s="7">
        <f>D44*0.1*0.001</f>
        <v>0.187696725</v>
      </c>
      <c r="J44" s="7">
        <f>D44*0.01*0.001</f>
        <v>0.018769672499999997</v>
      </c>
      <c r="K44" s="7">
        <f>D44*5*0.001</f>
        <v>9.384836250000001</v>
      </c>
      <c r="L44" s="7">
        <f>D44*0*0.001</f>
        <v>0</v>
      </c>
      <c r="M44" s="8">
        <f t="shared" si="0"/>
        <v>30.069015344999997</v>
      </c>
      <c r="N44" s="9">
        <f>SUM(M44:M46)</f>
        <v>154.57111608999998</v>
      </c>
      <c r="O44" s="3">
        <f>IF(N44&lt;500,1,IF(N44&lt;1000,2,IF(N44&lt;1500,3,IF(N44&lt;2000,4,5))))</f>
        <v>1</v>
      </c>
    </row>
    <row r="45" spans="1:15" ht="15.75">
      <c r="A45" s="10"/>
      <c r="B45" s="11" t="s">
        <v>17</v>
      </c>
      <c r="C45" s="5">
        <v>2684</v>
      </c>
      <c r="D45" s="6">
        <f>C45*535*0.001*0.85</f>
        <v>1220.549</v>
      </c>
      <c r="E45" s="12">
        <f>D45*30*0.001</f>
        <v>36.61647</v>
      </c>
      <c r="F45" s="12">
        <f>D45*1*0.001</f>
        <v>1.220549</v>
      </c>
      <c r="G45" s="12">
        <f>D45*0.2*0.001</f>
        <v>0.24410980000000002</v>
      </c>
      <c r="H45" s="12">
        <f>D45*0.04*0.001</f>
        <v>0.04882196</v>
      </c>
      <c r="I45" s="12">
        <f>D45*0.15*0.001</f>
        <v>0.18308235</v>
      </c>
      <c r="J45" s="12">
        <f>D45*0.015*0.001</f>
        <v>0.018308235</v>
      </c>
      <c r="K45" s="12">
        <f>D45*70*0.001</f>
        <v>85.43843</v>
      </c>
      <c r="L45" s="12">
        <f>D45*0.6*0.001</f>
        <v>0.7323294</v>
      </c>
      <c r="M45" s="13">
        <f t="shared" si="0"/>
        <v>124.50210074499998</v>
      </c>
      <c r="N45" s="14"/>
      <c r="O45" s="10"/>
    </row>
    <row r="46" spans="1:15" ht="16.5" thickBot="1">
      <c r="A46" s="15"/>
      <c r="B46" s="16" t="s">
        <v>18</v>
      </c>
      <c r="C46" s="17"/>
      <c r="D46" s="18">
        <f>C46*535*0.001*0.6</f>
        <v>0</v>
      </c>
      <c r="E46" s="18">
        <f>D46*40*0.001</f>
        <v>0</v>
      </c>
      <c r="F46" s="18">
        <f>D46*1.5*0.001</f>
        <v>0</v>
      </c>
      <c r="G46" s="18">
        <f>D46*0.2*0.001</f>
        <v>0</v>
      </c>
      <c r="H46" s="18">
        <f>D46*0.03*0.001</f>
        <v>0</v>
      </c>
      <c r="I46" s="18">
        <f>D46*0.22*0.001</f>
        <v>0</v>
      </c>
      <c r="J46" s="18">
        <f>D46*0.02*0.001</f>
        <v>0</v>
      </c>
      <c r="K46" s="18">
        <f>D46*45*0.001</f>
        <v>0</v>
      </c>
      <c r="L46" s="18">
        <f>D46*1*0.001</f>
        <v>0</v>
      </c>
      <c r="M46" s="19">
        <f t="shared" si="0"/>
        <v>0</v>
      </c>
      <c r="N46" s="20"/>
      <c r="O46" s="15"/>
    </row>
    <row r="47" spans="1:15" ht="15.75">
      <c r="A47" s="3" t="s">
        <v>57</v>
      </c>
      <c r="B47" s="4" t="s">
        <v>16</v>
      </c>
      <c r="C47" s="5">
        <v>13330</v>
      </c>
      <c r="D47" s="6">
        <f>C47*535*0.001*0.95</f>
        <v>6774.9725</v>
      </c>
      <c r="E47" s="7">
        <f>D47*10*0.001</f>
        <v>67.74972500000001</v>
      </c>
      <c r="F47" s="7">
        <f>D47*0.8*0.001</f>
        <v>5.419978</v>
      </c>
      <c r="G47" s="7">
        <f>D47*0.1*0.001</f>
        <v>0.67749725</v>
      </c>
      <c r="H47" s="7">
        <f>D47*0.01*0.001</f>
        <v>0.067749725</v>
      </c>
      <c r="I47" s="7">
        <f>D47*0.1*0.001</f>
        <v>0.67749725</v>
      </c>
      <c r="J47" s="7">
        <f>D47*0.01*0.001</f>
        <v>0.067749725</v>
      </c>
      <c r="K47" s="7">
        <f>D47*5*0.001</f>
        <v>33.874862500000006</v>
      </c>
      <c r="L47" s="7">
        <f>D47*0*0.001</f>
        <v>0</v>
      </c>
      <c r="M47" s="8">
        <f t="shared" si="0"/>
        <v>108.53505945000002</v>
      </c>
      <c r="N47" s="9">
        <f>SUM(M47:M49)</f>
        <v>1674.8177832825</v>
      </c>
      <c r="O47" s="3">
        <f>IF(N47&lt;500,1,IF(N47&lt;1000,2,IF(N47&lt;1500,3,IF(N47&lt;2000,4,5))))</f>
        <v>4</v>
      </c>
    </row>
    <row r="48" spans="1:15" ht="15.75">
      <c r="A48" s="10"/>
      <c r="B48" s="11" t="s">
        <v>17</v>
      </c>
      <c r="C48" s="5">
        <v>30630</v>
      </c>
      <c r="D48" s="6">
        <f>C48*535*0.001*0.85</f>
        <v>13928.992499999998</v>
      </c>
      <c r="E48" s="12">
        <f>D48*30*0.001</f>
        <v>417.86977499999995</v>
      </c>
      <c r="F48" s="12">
        <f>D48*1*0.001</f>
        <v>13.928992499999998</v>
      </c>
      <c r="G48" s="12">
        <f>D48*0.2*0.001</f>
        <v>2.7857985</v>
      </c>
      <c r="H48" s="12">
        <f>D48*0.04*0.001</f>
        <v>0.5571596999999999</v>
      </c>
      <c r="I48" s="12">
        <f>D48*0.15*0.001</f>
        <v>2.0893488749999998</v>
      </c>
      <c r="J48" s="12">
        <f>D48*0.015*0.001</f>
        <v>0.20893488749999997</v>
      </c>
      <c r="K48" s="12">
        <f>D48*70*0.001</f>
        <v>975.0294749999999</v>
      </c>
      <c r="L48" s="12">
        <f>D48*0.6*0.001</f>
        <v>8.357395499999999</v>
      </c>
      <c r="M48" s="13">
        <f t="shared" si="0"/>
        <v>1420.8268799624998</v>
      </c>
      <c r="N48" s="14"/>
      <c r="O48" s="10"/>
    </row>
    <row r="49" spans="1:15" ht="16.5" thickBot="1">
      <c r="A49" s="15"/>
      <c r="B49" s="16" t="s">
        <v>18</v>
      </c>
      <c r="C49" s="17">
        <v>5151</v>
      </c>
      <c r="D49" s="18">
        <f>C49*535*0.001*0.6</f>
        <v>1653.4709999999998</v>
      </c>
      <c r="E49" s="18">
        <f>D49*40*0.001</f>
        <v>66.13884</v>
      </c>
      <c r="F49" s="18">
        <f>D49*1.5*0.001</f>
        <v>2.4802065</v>
      </c>
      <c r="G49" s="18">
        <f>D49*0.2*0.001</f>
        <v>0.3306942</v>
      </c>
      <c r="H49" s="18">
        <f>D49*0.03*0.001</f>
        <v>0.04960412999999999</v>
      </c>
      <c r="I49" s="18">
        <f>D49*0.22*0.001</f>
        <v>0.36376361999999995</v>
      </c>
      <c r="J49" s="18">
        <f>D49*0.02*0.001</f>
        <v>0.033069419999999995</v>
      </c>
      <c r="K49" s="18">
        <f>D49*45*0.001</f>
        <v>74.406195</v>
      </c>
      <c r="L49" s="18">
        <f>D49*1*0.001</f>
        <v>1.653471</v>
      </c>
      <c r="M49" s="19">
        <f t="shared" si="0"/>
        <v>145.45584387</v>
      </c>
      <c r="N49" s="20"/>
      <c r="O49" s="15"/>
    </row>
    <row r="50" spans="1:15" ht="15.75">
      <c r="A50" s="3" t="s">
        <v>58</v>
      </c>
      <c r="B50" s="4" t="s">
        <v>16</v>
      </c>
      <c r="C50" s="5">
        <v>4257</v>
      </c>
      <c r="D50" s="6">
        <f>C50*535*0.001*0.95</f>
        <v>2163.62025</v>
      </c>
      <c r="E50" s="7">
        <f>D50*10*0.001</f>
        <v>21.6362025</v>
      </c>
      <c r="F50" s="7">
        <f>D50*0.8*0.001</f>
        <v>1.7308962</v>
      </c>
      <c r="G50" s="7">
        <f>D50*0.1*0.001</f>
        <v>0.216362025</v>
      </c>
      <c r="H50" s="7">
        <f>D50*0.01*0.001</f>
        <v>0.0216362025</v>
      </c>
      <c r="I50" s="7">
        <f>D50*0.1*0.001</f>
        <v>0.216362025</v>
      </c>
      <c r="J50" s="7">
        <f>D50*0.01*0.001</f>
        <v>0.0216362025</v>
      </c>
      <c r="K50" s="7">
        <f>D50*5*0.001</f>
        <v>10.81810125</v>
      </c>
      <c r="L50" s="7">
        <f>D50*0*0.001</f>
        <v>0</v>
      </c>
      <c r="M50" s="8">
        <f t="shared" si="0"/>
        <v>34.661196405</v>
      </c>
      <c r="N50" s="9">
        <f>SUM(M50:M52)</f>
        <v>685.9314998550001</v>
      </c>
      <c r="O50" s="3">
        <f>IF(N50&lt;500,1,IF(N50&lt;1000,2,IF(N50&lt;1500,3,IF(N50&lt;2000,4,5))))</f>
        <v>2</v>
      </c>
    </row>
    <row r="51" spans="1:15" ht="15.75">
      <c r="A51" s="10"/>
      <c r="B51" s="11" t="s">
        <v>17</v>
      </c>
      <c r="C51" s="5">
        <v>14040</v>
      </c>
      <c r="D51" s="6">
        <f>C51*535*0.001*0.85</f>
        <v>6384.6900000000005</v>
      </c>
      <c r="E51" s="12">
        <f>D51*30*0.001</f>
        <v>191.54070000000002</v>
      </c>
      <c r="F51" s="12">
        <f>D51*1*0.001</f>
        <v>6.384690000000001</v>
      </c>
      <c r="G51" s="12">
        <f>D51*0.2*0.001</f>
        <v>1.2769380000000001</v>
      </c>
      <c r="H51" s="12">
        <f>D51*0.04*0.001</f>
        <v>0.25538760000000005</v>
      </c>
      <c r="I51" s="12">
        <f>D51*0.15*0.001</f>
        <v>0.9577035</v>
      </c>
      <c r="J51" s="12">
        <f>D51*0.015*0.001</f>
        <v>0.09577035</v>
      </c>
      <c r="K51" s="12">
        <f>D51*70*0.001</f>
        <v>446.92830000000004</v>
      </c>
      <c r="L51" s="12">
        <f>D51*0.6*0.001</f>
        <v>3.830814</v>
      </c>
      <c r="M51" s="13">
        <f t="shared" si="0"/>
        <v>651.2703034500001</v>
      </c>
      <c r="N51" s="14"/>
      <c r="O51" s="10"/>
    </row>
    <row r="52" spans="1:15" ht="16.5" thickBot="1">
      <c r="A52" s="15"/>
      <c r="B52" s="16" t="s">
        <v>18</v>
      </c>
      <c r="C52" s="17"/>
      <c r="D52" s="18">
        <f>C52*535*0.001*0.6</f>
        <v>0</v>
      </c>
      <c r="E52" s="18">
        <f>D52*40*0.001</f>
        <v>0</v>
      </c>
      <c r="F52" s="18">
        <f>D52*1.5*0.001</f>
        <v>0</v>
      </c>
      <c r="G52" s="18">
        <f>D52*0.2*0.001</f>
        <v>0</v>
      </c>
      <c r="H52" s="18">
        <f>D52*0.03*0.001</f>
        <v>0</v>
      </c>
      <c r="I52" s="18">
        <f>D52*0.22*0.001</f>
        <v>0</v>
      </c>
      <c r="J52" s="18">
        <f>D52*0.02*0.001</f>
        <v>0</v>
      </c>
      <c r="K52" s="18">
        <f>D52*45*0.001</f>
        <v>0</v>
      </c>
      <c r="L52" s="18">
        <f>D52*1*0.001</f>
        <v>0</v>
      </c>
      <c r="M52" s="19">
        <f t="shared" si="0"/>
        <v>0</v>
      </c>
      <c r="N52" s="20"/>
      <c r="O52" s="15"/>
    </row>
    <row r="53" spans="1:15" ht="15.75">
      <c r="A53" s="3" t="s">
        <v>59</v>
      </c>
      <c r="B53" s="4" t="s">
        <v>16</v>
      </c>
      <c r="C53" s="5">
        <v>10260</v>
      </c>
      <c r="D53" s="6">
        <f>C53*535*0.001*0.95</f>
        <v>5214.645</v>
      </c>
      <c r="E53" s="7">
        <f>D53*10*0.001</f>
        <v>52.14645000000001</v>
      </c>
      <c r="F53" s="7">
        <f>D53*0.8*0.001</f>
        <v>4.171716000000001</v>
      </c>
      <c r="G53" s="7">
        <f>D53*0.1*0.001</f>
        <v>0.5214645000000001</v>
      </c>
      <c r="H53" s="7">
        <f>D53*0.01*0.001</f>
        <v>0.05214645000000001</v>
      </c>
      <c r="I53" s="7">
        <f>D53*0.1*0.001</f>
        <v>0.5214645000000001</v>
      </c>
      <c r="J53" s="7">
        <f>D53*0.01*0.001</f>
        <v>0.05214645000000001</v>
      </c>
      <c r="K53" s="7">
        <f>D53*5*0.001</f>
        <v>26.073225000000004</v>
      </c>
      <c r="L53" s="7">
        <f>D53*0*0.001</f>
        <v>0</v>
      </c>
      <c r="M53" s="8">
        <f t="shared" si="0"/>
        <v>83.53861290000002</v>
      </c>
      <c r="N53" s="9">
        <f>SUM(M53:M55)</f>
        <v>1401.8344441625002</v>
      </c>
      <c r="O53" s="3">
        <f>IF(N53&lt;500,1,IF(N53&lt;1000,2,IF(N53&lt;1500,3,IF(N53&lt;2000,4,5))))</f>
        <v>3</v>
      </c>
    </row>
    <row r="54" spans="1:15" ht="15.75">
      <c r="A54" s="10"/>
      <c r="B54" s="11" t="s">
        <v>17</v>
      </c>
      <c r="C54" s="5">
        <v>19270</v>
      </c>
      <c r="D54" s="6">
        <f>C54*535*0.001*0.85</f>
        <v>8763.032500000001</v>
      </c>
      <c r="E54" s="12">
        <f>D54*30*0.001</f>
        <v>262.890975</v>
      </c>
      <c r="F54" s="12">
        <f>D54*1*0.001</f>
        <v>8.763032500000001</v>
      </c>
      <c r="G54" s="12">
        <f>D54*0.2*0.001</f>
        <v>1.7526065000000004</v>
      </c>
      <c r="H54" s="12">
        <f>D54*0.04*0.001</f>
        <v>0.35052130000000004</v>
      </c>
      <c r="I54" s="12">
        <f>D54*0.15*0.001</f>
        <v>1.3144548750000002</v>
      </c>
      <c r="J54" s="12">
        <f>D54*0.015*0.001</f>
        <v>0.1314454875</v>
      </c>
      <c r="K54" s="12">
        <f>D54*70*0.001</f>
        <v>613.4122750000001</v>
      </c>
      <c r="L54" s="12">
        <f>D54*0.6*0.001</f>
        <v>5.257819500000001</v>
      </c>
      <c r="M54" s="13">
        <f t="shared" si="0"/>
        <v>893.8731301625002</v>
      </c>
      <c r="N54" s="14"/>
      <c r="O54" s="10"/>
    </row>
    <row r="55" spans="1:15" ht="16.5" thickBot="1">
      <c r="A55" s="15"/>
      <c r="B55" s="16" t="s">
        <v>18</v>
      </c>
      <c r="C55" s="17">
        <v>15030</v>
      </c>
      <c r="D55" s="18">
        <f>C55*535*0.001*0.6</f>
        <v>4824.63</v>
      </c>
      <c r="E55" s="18">
        <f>D55*40*0.001</f>
        <v>192.98520000000002</v>
      </c>
      <c r="F55" s="18">
        <f>D55*1.5*0.001</f>
        <v>7.2369449999999995</v>
      </c>
      <c r="G55" s="18">
        <f>D55*0.2*0.001</f>
        <v>0.9649260000000001</v>
      </c>
      <c r="H55" s="18">
        <f>D55*0.03*0.001</f>
        <v>0.1447389</v>
      </c>
      <c r="I55" s="18">
        <f>D55*0.22*0.001</f>
        <v>1.0614186</v>
      </c>
      <c r="J55" s="18">
        <f>D55*0.02*0.001</f>
        <v>0.09649260000000001</v>
      </c>
      <c r="K55" s="18">
        <f>D55*45*0.001</f>
        <v>217.10835</v>
      </c>
      <c r="L55" s="18">
        <f>D55*1*0.001</f>
        <v>4.82463</v>
      </c>
      <c r="M55" s="19">
        <f t="shared" si="0"/>
        <v>424.4227011</v>
      </c>
      <c r="N55" s="20"/>
      <c r="O55" s="15"/>
    </row>
    <row r="56" spans="1:15" ht="15.75">
      <c r="A56" s="3" t="s">
        <v>60</v>
      </c>
      <c r="B56" s="4" t="s">
        <v>16</v>
      </c>
      <c r="C56" s="5">
        <v>1387</v>
      </c>
      <c r="D56" s="6">
        <f>C56*535*0.001*0.95</f>
        <v>704.9427499999999</v>
      </c>
      <c r="E56" s="7">
        <f>D56*10*0.001</f>
        <v>7.0494275</v>
      </c>
      <c r="F56" s="7">
        <f>D56*0.8*0.001</f>
        <v>0.5639542000000001</v>
      </c>
      <c r="G56" s="7">
        <f>D56*0.1*0.001</f>
        <v>0.07049427500000001</v>
      </c>
      <c r="H56" s="7">
        <f>D56*0.01*0.001</f>
        <v>0.007049427499999999</v>
      </c>
      <c r="I56" s="7">
        <f>D56*0.1*0.001</f>
        <v>0.07049427500000001</v>
      </c>
      <c r="J56" s="7">
        <f>D56*0.01*0.001</f>
        <v>0.007049427499999999</v>
      </c>
      <c r="K56" s="7">
        <f>D56*5*0.001</f>
        <v>3.52471375</v>
      </c>
      <c r="L56" s="7">
        <f>D56*0*0.001</f>
        <v>0</v>
      </c>
      <c r="M56" s="8">
        <f t="shared" si="0"/>
        <v>11.293182855000001</v>
      </c>
      <c r="N56" s="9">
        <f>SUM(M56:M58)</f>
        <v>74.39043323125</v>
      </c>
      <c r="O56" s="3">
        <f>IF(N56&lt;500,1,IF(N56&lt;1000,2,IF(N56&lt;1500,3,IF(N56&lt;2000,4,5))))</f>
        <v>1</v>
      </c>
    </row>
    <row r="57" spans="1:15" ht="15.75">
      <c r="A57" s="10"/>
      <c r="B57" s="11" t="s">
        <v>17</v>
      </c>
      <c r="C57" s="5">
        <v>287</v>
      </c>
      <c r="D57" s="6">
        <f>C57*535*0.001*0.85</f>
        <v>130.51325</v>
      </c>
      <c r="E57" s="12">
        <f>D57*30*0.001</f>
        <v>3.9153975</v>
      </c>
      <c r="F57" s="12">
        <f>D57*1*0.001</f>
        <v>0.13051325</v>
      </c>
      <c r="G57" s="12">
        <f>D57*0.2*0.001</f>
        <v>0.02610265</v>
      </c>
      <c r="H57" s="12">
        <f>D57*0.04*0.001</f>
        <v>0.00522053</v>
      </c>
      <c r="I57" s="12">
        <f>D57*0.15*0.001</f>
        <v>0.019576987499999997</v>
      </c>
      <c r="J57" s="12">
        <f>D57*0.015*0.001</f>
        <v>0.00195769875</v>
      </c>
      <c r="K57" s="12">
        <f>D57*70*0.001</f>
        <v>9.1359275</v>
      </c>
      <c r="L57" s="12">
        <f>D57*0.6*0.001</f>
        <v>0.07830794999999999</v>
      </c>
      <c r="M57" s="13">
        <f t="shared" si="0"/>
        <v>13.313004066249999</v>
      </c>
      <c r="N57" s="14"/>
      <c r="O57" s="10"/>
    </row>
    <row r="58" spans="1:15" ht="16.5" thickBot="1">
      <c r="A58" s="15"/>
      <c r="B58" s="16" t="s">
        <v>18</v>
      </c>
      <c r="C58" s="17">
        <v>1763</v>
      </c>
      <c r="D58" s="18">
        <f>C58*535*0.001*0.6</f>
        <v>565.923</v>
      </c>
      <c r="E58" s="18">
        <f>D58*40*0.001</f>
        <v>22.63692</v>
      </c>
      <c r="F58" s="18">
        <f>D58*1.5*0.001</f>
        <v>0.8488845</v>
      </c>
      <c r="G58" s="18">
        <f>D58*0.2*0.001</f>
        <v>0.11318460000000001</v>
      </c>
      <c r="H58" s="18">
        <f>D58*0.03*0.001</f>
        <v>0.01697769</v>
      </c>
      <c r="I58" s="18">
        <f>D58*0.22*0.001</f>
        <v>0.12450306000000001</v>
      </c>
      <c r="J58" s="18">
        <f>D58*0.02*0.001</f>
        <v>0.01131846</v>
      </c>
      <c r="K58" s="18">
        <f>D58*45*0.001</f>
        <v>25.466535</v>
      </c>
      <c r="L58" s="18">
        <f>D58*1*0.001</f>
        <v>0.5659230000000001</v>
      </c>
      <c r="M58" s="19">
        <f t="shared" si="0"/>
        <v>49.78424631</v>
      </c>
      <c r="N58" s="20"/>
      <c r="O58" s="15"/>
    </row>
    <row r="59" spans="1:15" ht="15.75">
      <c r="A59" s="3" t="s">
        <v>61</v>
      </c>
      <c r="B59" s="4" t="s">
        <v>16</v>
      </c>
      <c r="C59" s="5">
        <v>983</v>
      </c>
      <c r="D59" s="6">
        <f>C59*535*0.001*0.95</f>
        <v>499.60974999999996</v>
      </c>
      <c r="E59" s="7">
        <f>D59*10*0.001</f>
        <v>4.9960975</v>
      </c>
      <c r="F59" s="7">
        <f>D59*0.8*0.001</f>
        <v>0.3996878</v>
      </c>
      <c r="G59" s="7">
        <f>D59*0.1*0.001</f>
        <v>0.049960975</v>
      </c>
      <c r="H59" s="7">
        <f>D59*0.01*0.001</f>
        <v>0.004996097499999999</v>
      </c>
      <c r="I59" s="7">
        <f>D59*0.1*0.001</f>
        <v>0.049960975</v>
      </c>
      <c r="J59" s="7">
        <f>D59*0.01*0.001</f>
        <v>0.004996097499999999</v>
      </c>
      <c r="K59" s="7">
        <f>D59*5*0.001</f>
        <v>2.49804875</v>
      </c>
      <c r="L59" s="7">
        <f>D59*0*0.001</f>
        <v>0</v>
      </c>
      <c r="M59" s="8">
        <f t="shared" si="0"/>
        <v>8.003748195000002</v>
      </c>
      <c r="N59" s="9">
        <f>SUM(M59:M61)</f>
        <v>123.8779090225</v>
      </c>
      <c r="O59" s="3">
        <f>IF(N59&lt;500,1,IF(N59&lt;1000,2,IF(N59&lt;1500,3,IF(N59&lt;2000,4,5))))</f>
        <v>1</v>
      </c>
    </row>
    <row r="60" spans="1:15" ht="15.75">
      <c r="A60" s="10"/>
      <c r="B60" s="11" t="s">
        <v>17</v>
      </c>
      <c r="C60" s="5">
        <v>2498</v>
      </c>
      <c r="D60" s="6">
        <f>C60*535*0.001*0.85</f>
        <v>1135.9655</v>
      </c>
      <c r="E60" s="12">
        <f>D60*30*0.001</f>
        <v>34.078965000000004</v>
      </c>
      <c r="F60" s="12">
        <f>D60*1*0.001</f>
        <v>1.1359655</v>
      </c>
      <c r="G60" s="12">
        <f>D60*0.2*0.001</f>
        <v>0.2271931</v>
      </c>
      <c r="H60" s="12">
        <f>D60*0.04*0.001</f>
        <v>0.04543862</v>
      </c>
      <c r="I60" s="12">
        <f>D60*0.15*0.001</f>
        <v>0.170394825</v>
      </c>
      <c r="J60" s="12">
        <f>D60*0.015*0.001</f>
        <v>0.017039482499999998</v>
      </c>
      <c r="K60" s="12">
        <f>D60*70*0.001</f>
        <v>79.51758500000001</v>
      </c>
      <c r="L60" s="12">
        <f>D60*0.6*0.001</f>
        <v>0.6815793</v>
      </c>
      <c r="M60" s="13">
        <f t="shared" si="0"/>
        <v>115.8741608275</v>
      </c>
      <c r="N60" s="14"/>
      <c r="O60" s="10"/>
    </row>
    <row r="61" spans="1:15" ht="16.5" thickBot="1">
      <c r="A61" s="15"/>
      <c r="B61" s="16" t="s">
        <v>18</v>
      </c>
      <c r="C61" s="17"/>
      <c r="D61" s="18">
        <f>C61*535*0.001*0.6</f>
        <v>0</v>
      </c>
      <c r="E61" s="18">
        <f>D61*40*0.001</f>
        <v>0</v>
      </c>
      <c r="F61" s="18">
        <f>D61*1.5*0.001</f>
        <v>0</v>
      </c>
      <c r="G61" s="18">
        <f>D61*0.2*0.001</f>
        <v>0</v>
      </c>
      <c r="H61" s="18">
        <f>D61*0.03*0.001</f>
        <v>0</v>
      </c>
      <c r="I61" s="18">
        <f>D61*0.22*0.001</f>
        <v>0</v>
      </c>
      <c r="J61" s="18">
        <f>D61*0.02*0.001</f>
        <v>0</v>
      </c>
      <c r="K61" s="18">
        <f>D61*45*0.001</f>
        <v>0</v>
      </c>
      <c r="L61" s="18">
        <f>D61*1*0.001</f>
        <v>0</v>
      </c>
      <c r="M61" s="19">
        <f t="shared" si="0"/>
        <v>0</v>
      </c>
      <c r="N61" s="20"/>
      <c r="O61" s="15"/>
    </row>
    <row r="62" spans="1:15" ht="15.75">
      <c r="A62" s="3" t="s">
        <v>62</v>
      </c>
      <c r="B62" s="4" t="s">
        <v>16</v>
      </c>
      <c r="C62" s="5">
        <v>2086</v>
      </c>
      <c r="D62" s="6">
        <f>C62*535*0.001*0.95</f>
        <v>1060.2095</v>
      </c>
      <c r="E62" s="7">
        <f>D62*10*0.001</f>
        <v>10.602095</v>
      </c>
      <c r="F62" s="7">
        <f>D62*0.8*0.001</f>
        <v>0.8481676</v>
      </c>
      <c r="G62" s="7">
        <f>D62*0.1*0.001</f>
        <v>0.10602095</v>
      </c>
      <c r="H62" s="7">
        <f>D62*0.01*0.001</f>
        <v>0.010602095</v>
      </c>
      <c r="I62" s="7">
        <f>D62*0.1*0.001</f>
        <v>0.10602095</v>
      </c>
      <c r="J62" s="7">
        <f>D62*0.01*0.001</f>
        <v>0.010602095</v>
      </c>
      <c r="K62" s="7">
        <f>D62*5*0.001</f>
        <v>5.3010475</v>
      </c>
      <c r="L62" s="7">
        <f>D62*0*0.001</f>
        <v>0</v>
      </c>
      <c r="M62" s="8">
        <f t="shared" si="0"/>
        <v>16.98455619</v>
      </c>
      <c r="N62" s="9">
        <f>SUM(M62:M64)</f>
        <v>366.92637735999995</v>
      </c>
      <c r="O62" s="3">
        <f>IF(N62&lt;500,1,IF(N62&lt;1000,2,IF(N62&lt;1500,3,IF(N62&lt;2000,4,5))))</f>
        <v>1</v>
      </c>
    </row>
    <row r="63" spans="1:15" ht="15.75">
      <c r="A63" s="10"/>
      <c r="B63" s="11" t="s">
        <v>17</v>
      </c>
      <c r="C63" s="5">
        <v>7544</v>
      </c>
      <c r="D63" s="6">
        <f>C63*535*0.001*0.85</f>
        <v>3430.634</v>
      </c>
      <c r="E63" s="12">
        <f>D63*30*0.001</f>
        <v>102.91902</v>
      </c>
      <c r="F63" s="12">
        <f>D63*1*0.001</f>
        <v>3.430634</v>
      </c>
      <c r="G63" s="12">
        <f>D63*0.2*0.001</f>
        <v>0.6861268</v>
      </c>
      <c r="H63" s="12">
        <f>D63*0.04*0.001</f>
        <v>0.13722536</v>
      </c>
      <c r="I63" s="12">
        <f>D63*0.15*0.001</f>
        <v>0.5145951</v>
      </c>
      <c r="J63" s="12">
        <f>D63*0.015*0.001</f>
        <v>0.05145951</v>
      </c>
      <c r="K63" s="12">
        <f>D63*70*0.001</f>
        <v>240.14438</v>
      </c>
      <c r="L63" s="12">
        <f>D63*0.6*0.001</f>
        <v>2.0583804</v>
      </c>
      <c r="M63" s="13">
        <f t="shared" si="0"/>
        <v>349.94182116999997</v>
      </c>
      <c r="N63" s="14"/>
      <c r="O63" s="10"/>
    </row>
    <row r="64" spans="1:15" ht="16.5" thickBot="1">
      <c r="A64" s="15"/>
      <c r="B64" s="16" t="s">
        <v>18</v>
      </c>
      <c r="C64" s="17"/>
      <c r="D64" s="18">
        <f>C64*535*0.001*0.6</f>
        <v>0</v>
      </c>
      <c r="E64" s="18">
        <f>D64*40*0.001</f>
        <v>0</v>
      </c>
      <c r="F64" s="18">
        <f>D64*1.5*0.001</f>
        <v>0</v>
      </c>
      <c r="G64" s="18">
        <f>D64*0.2*0.001</f>
        <v>0</v>
      </c>
      <c r="H64" s="18">
        <f>D64*0.03*0.001</f>
        <v>0</v>
      </c>
      <c r="I64" s="18">
        <f>D64*0.22*0.001</f>
        <v>0</v>
      </c>
      <c r="J64" s="18">
        <f>D64*0.02*0.001</f>
        <v>0</v>
      </c>
      <c r="K64" s="18">
        <f>D64*45*0.001</f>
        <v>0</v>
      </c>
      <c r="L64" s="18">
        <f>D64*1*0.001</f>
        <v>0</v>
      </c>
      <c r="M64" s="19">
        <f t="shared" si="0"/>
        <v>0</v>
      </c>
      <c r="N64" s="20"/>
      <c r="O64" s="15"/>
    </row>
  </sheetData>
  <mergeCells count="63">
    <mergeCell ref="A62:A64"/>
    <mergeCell ref="N62:N64"/>
    <mergeCell ref="O62:O64"/>
    <mergeCell ref="A56:A58"/>
    <mergeCell ref="N56:N58"/>
    <mergeCell ref="O56:O58"/>
    <mergeCell ref="A59:A61"/>
    <mergeCell ref="N59:N61"/>
    <mergeCell ref="O59:O61"/>
    <mergeCell ref="A50:A52"/>
    <mergeCell ref="N50:N52"/>
    <mergeCell ref="O50:O52"/>
    <mergeCell ref="A53:A55"/>
    <mergeCell ref="N53:N55"/>
    <mergeCell ref="O53:O55"/>
    <mergeCell ref="A44:A46"/>
    <mergeCell ref="N44:N46"/>
    <mergeCell ref="O44:O46"/>
    <mergeCell ref="A47:A49"/>
    <mergeCell ref="N47:N49"/>
    <mergeCell ref="O47:O49"/>
    <mergeCell ref="A38:A40"/>
    <mergeCell ref="N38:N40"/>
    <mergeCell ref="O38:O40"/>
    <mergeCell ref="A41:A43"/>
    <mergeCell ref="N41:N43"/>
    <mergeCell ref="O41:O43"/>
    <mergeCell ref="A32:A34"/>
    <mergeCell ref="N32:N34"/>
    <mergeCell ref="O32:O34"/>
    <mergeCell ref="A35:A37"/>
    <mergeCell ref="N35:N37"/>
    <mergeCell ref="O35:O37"/>
    <mergeCell ref="A26:A28"/>
    <mergeCell ref="N26:N28"/>
    <mergeCell ref="O26:O28"/>
    <mergeCell ref="A29:A31"/>
    <mergeCell ref="N29:N31"/>
    <mergeCell ref="O29:O31"/>
    <mergeCell ref="A20:A22"/>
    <mergeCell ref="N20:N22"/>
    <mergeCell ref="O20:O22"/>
    <mergeCell ref="A23:A25"/>
    <mergeCell ref="N23:N25"/>
    <mergeCell ref="O23:O25"/>
    <mergeCell ref="A14:A16"/>
    <mergeCell ref="N14:N16"/>
    <mergeCell ref="O14:O16"/>
    <mergeCell ref="A17:A19"/>
    <mergeCell ref="N17:N19"/>
    <mergeCell ref="O17:O19"/>
    <mergeCell ref="A8:A10"/>
    <mergeCell ref="N8:N10"/>
    <mergeCell ref="O8:O10"/>
    <mergeCell ref="A11:A13"/>
    <mergeCell ref="N11:N13"/>
    <mergeCell ref="O11:O13"/>
    <mergeCell ref="A2:A4"/>
    <mergeCell ref="N2:N4"/>
    <mergeCell ref="O2:O4"/>
    <mergeCell ref="A5:A7"/>
    <mergeCell ref="N5:N7"/>
    <mergeCell ref="O5:O7"/>
  </mergeCells>
  <conditionalFormatting sqref="O2:O64">
    <cfRule type="cellIs" priority="1" dxfId="0" operator="equal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zoomScale="50" zoomScaleNormal="50" workbookViewId="0" topLeftCell="A1">
      <selection activeCell="P2" sqref="P2"/>
    </sheetView>
  </sheetViews>
  <sheetFormatPr defaultColWidth="9.140625" defaultRowHeight="12.75"/>
  <cols>
    <col min="1" max="1" width="13.57421875" style="0" bestFit="1" customWidth="1"/>
    <col min="2" max="3" width="17.8515625" style="0" bestFit="1" customWidth="1"/>
    <col min="4" max="4" width="14.7109375" style="0" bestFit="1" customWidth="1"/>
    <col min="5" max="5" width="19.8515625" style="0" bestFit="1" customWidth="1"/>
    <col min="6" max="7" width="15.28125" style="0" bestFit="1" customWidth="1"/>
    <col min="8" max="8" width="17.00390625" style="0" bestFit="1" customWidth="1"/>
    <col min="9" max="9" width="16.7109375" style="0" bestFit="1" customWidth="1"/>
    <col min="10" max="11" width="17.00390625" style="0" bestFit="1" customWidth="1"/>
    <col min="12" max="12" width="18.7109375" style="0" bestFit="1" customWidth="1"/>
    <col min="13" max="13" width="22.421875" style="0" bestFit="1" customWidth="1"/>
    <col min="14" max="14" width="19.57421875" style="0" bestFit="1" customWidth="1"/>
    <col min="15" max="15" width="18.421875" style="0" bestFit="1" customWidth="1"/>
  </cols>
  <sheetData>
    <row r="1" spans="1:15" ht="54" customHeight="1" thickBo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</row>
    <row r="2" spans="1:15" ht="15.75">
      <c r="A2" s="3" t="s">
        <v>63</v>
      </c>
      <c r="B2" s="4" t="s">
        <v>16</v>
      </c>
      <c r="C2" s="5"/>
      <c r="D2" s="6">
        <f>C2*540*0.001*0.95</f>
        <v>0</v>
      </c>
      <c r="E2" s="7">
        <f>D2*10*0.001</f>
        <v>0</v>
      </c>
      <c r="F2" s="7">
        <f>D2*0.8*0.001</f>
        <v>0</v>
      </c>
      <c r="G2" s="7">
        <f>D2*0.1*0.001</f>
        <v>0</v>
      </c>
      <c r="H2" s="7">
        <f>D2*0.01*0.001</f>
        <v>0</v>
      </c>
      <c r="I2" s="7">
        <f>D2*0.1*0.001</f>
        <v>0</v>
      </c>
      <c r="J2" s="7">
        <f>D2*0.01*0.001</f>
        <v>0</v>
      </c>
      <c r="K2" s="7">
        <f>D2*5*0.001</f>
        <v>0</v>
      </c>
      <c r="L2" s="7">
        <f>D2*0*0.001</f>
        <v>0</v>
      </c>
      <c r="M2" s="8">
        <f>SUM(E2:L2)</f>
        <v>0</v>
      </c>
      <c r="N2" s="9">
        <f>SUM(M2:M4)</f>
        <v>79.68814208999999</v>
      </c>
      <c r="O2" s="3">
        <f>IF(N2&lt;500,1,IF(N2&lt;1000,2,IF(N2&lt;1500,3,IF(N2&lt;2000,4,5))))</f>
        <v>1</v>
      </c>
    </row>
    <row r="3" spans="1:15" ht="15.75">
      <c r="A3" s="10"/>
      <c r="B3" s="11" t="s">
        <v>17</v>
      </c>
      <c r="C3" s="5">
        <v>1702</v>
      </c>
      <c r="D3" s="6">
        <f>C3*540*0.001*0.85</f>
        <v>781.218</v>
      </c>
      <c r="E3" s="12">
        <f>D3*30*0.001</f>
        <v>23.436539999999997</v>
      </c>
      <c r="F3" s="12">
        <f>D3*1*0.001</f>
        <v>0.781218</v>
      </c>
      <c r="G3" s="12">
        <f>D3*0.2*0.001</f>
        <v>0.1562436</v>
      </c>
      <c r="H3" s="12">
        <f>D3*0.04*0.001</f>
        <v>0.03124872</v>
      </c>
      <c r="I3" s="12">
        <f>D3*0.15*0.001</f>
        <v>0.11718269999999999</v>
      </c>
      <c r="J3" s="12">
        <f>D3*0.015*0.001</f>
        <v>0.01171827</v>
      </c>
      <c r="K3" s="12">
        <f>D3*70*0.001</f>
        <v>54.68525999999999</v>
      </c>
      <c r="L3" s="12">
        <f>D3*0.6*0.001</f>
        <v>0.46873079999999995</v>
      </c>
      <c r="M3" s="13">
        <f>SUM(E3:L3)</f>
        <v>79.68814208999999</v>
      </c>
      <c r="N3" s="14"/>
      <c r="O3" s="10"/>
    </row>
    <row r="4" spans="1:15" ht="16.5" thickBot="1">
      <c r="A4" s="15"/>
      <c r="B4" s="16" t="s">
        <v>18</v>
      </c>
      <c r="C4" s="17"/>
      <c r="D4" s="18">
        <f>C4*540*0.001*0.6</f>
        <v>0</v>
      </c>
      <c r="E4" s="18">
        <f>D4*40*0.001</f>
        <v>0</v>
      </c>
      <c r="F4" s="18">
        <f>D4*1.5*0.001</f>
        <v>0</v>
      </c>
      <c r="G4" s="18">
        <f>D4*0.2*0.001</f>
        <v>0</v>
      </c>
      <c r="H4" s="18">
        <f>D4*0.03*0.001</f>
        <v>0</v>
      </c>
      <c r="I4" s="18">
        <f>D4*0.22*0.001</f>
        <v>0</v>
      </c>
      <c r="J4" s="18">
        <f>D4*0.02*0.001</f>
        <v>0</v>
      </c>
      <c r="K4" s="18">
        <f>D4*45*0.001</f>
        <v>0</v>
      </c>
      <c r="L4" s="18">
        <f>D4*1*0.001</f>
        <v>0</v>
      </c>
      <c r="M4" s="19">
        <f>SUM(E4:L4)</f>
        <v>0</v>
      </c>
      <c r="N4" s="20"/>
      <c r="O4" s="15"/>
    </row>
    <row r="5" spans="1:15" ht="15.75">
      <c r="A5" s="3" t="s">
        <v>64</v>
      </c>
      <c r="B5" s="4" t="s">
        <v>16</v>
      </c>
      <c r="C5" s="5"/>
      <c r="D5" s="6">
        <f>C5*540*0.001*0.95</f>
        <v>0</v>
      </c>
      <c r="E5" s="7">
        <f>D5*10*0.001</f>
        <v>0</v>
      </c>
      <c r="F5" s="7">
        <f>D5*0.8*0.001</f>
        <v>0</v>
      </c>
      <c r="G5" s="7">
        <f>D5*0.1*0.001</f>
        <v>0</v>
      </c>
      <c r="H5" s="7">
        <f>D5*0.01*0.001</f>
        <v>0</v>
      </c>
      <c r="I5" s="7">
        <f>D5*0.1*0.001</f>
        <v>0</v>
      </c>
      <c r="J5" s="7">
        <f>D5*0.01*0.001</f>
        <v>0</v>
      </c>
      <c r="K5" s="7">
        <f>D5*5*0.001</f>
        <v>0</v>
      </c>
      <c r="L5" s="7">
        <f>D5*0*0.001</f>
        <v>0</v>
      </c>
      <c r="M5" s="8">
        <f aca="true" t="shared" si="0" ref="M5:M22">SUM(E5:L5)</f>
        <v>0</v>
      </c>
      <c r="N5" s="9">
        <f>SUM(M5:M7)</f>
        <v>1581.2275620599999</v>
      </c>
      <c r="O5" s="3">
        <f>IF(N5&lt;500,1,IF(N5&lt;1000,2,IF(N5&lt;1500,3,IF(N5&lt;2000,4,5))))</f>
        <v>4</v>
      </c>
    </row>
    <row r="6" spans="1:15" ht="15.75">
      <c r="A6" s="10"/>
      <c r="B6" s="11" t="s">
        <v>17</v>
      </c>
      <c r="C6" s="5">
        <v>27860</v>
      </c>
      <c r="D6" s="6">
        <f>C6*540*0.001*0.85</f>
        <v>12787.74</v>
      </c>
      <c r="E6" s="12">
        <f>D6*30*0.001</f>
        <v>383.6322</v>
      </c>
      <c r="F6" s="12">
        <f>D6*1*0.001</f>
        <v>12.78774</v>
      </c>
      <c r="G6" s="12">
        <f>D6*0.2*0.001</f>
        <v>2.557548</v>
      </c>
      <c r="H6" s="12">
        <f>D6*0.04*0.001</f>
        <v>0.5115096</v>
      </c>
      <c r="I6" s="12">
        <f>D6*0.15*0.001</f>
        <v>1.9181609999999998</v>
      </c>
      <c r="J6" s="12">
        <f>D6*0.015*0.001</f>
        <v>0.1918161</v>
      </c>
      <c r="K6" s="12">
        <f>D6*70*0.001</f>
        <v>895.1418</v>
      </c>
      <c r="L6" s="12">
        <f>D6*0.6*0.001</f>
        <v>7.672643999999999</v>
      </c>
      <c r="M6" s="13">
        <f t="shared" si="0"/>
        <v>1304.4134187</v>
      </c>
      <c r="N6" s="14"/>
      <c r="O6" s="10"/>
    </row>
    <row r="7" spans="1:15" ht="16.5" thickBot="1">
      <c r="A7" s="15"/>
      <c r="B7" s="16" t="s">
        <v>18</v>
      </c>
      <c r="C7" s="17">
        <v>9712</v>
      </c>
      <c r="D7" s="18">
        <f>C7*540*0.001*0.6</f>
        <v>3146.688</v>
      </c>
      <c r="E7" s="18">
        <f>D7*40*0.001</f>
        <v>125.86752000000001</v>
      </c>
      <c r="F7" s="18">
        <f>D7*1.5*0.001</f>
        <v>4.720032000000001</v>
      </c>
      <c r="G7" s="18">
        <f>D7*0.2*0.001</f>
        <v>0.6293376</v>
      </c>
      <c r="H7" s="18">
        <f>D7*0.03*0.001</f>
        <v>0.09440064</v>
      </c>
      <c r="I7" s="18">
        <f>D7*0.22*0.001</f>
        <v>0.6922713600000001</v>
      </c>
      <c r="J7" s="18">
        <f>D7*0.02*0.001</f>
        <v>0.06293376</v>
      </c>
      <c r="K7" s="18">
        <f>D7*45*0.001</f>
        <v>141.60096</v>
      </c>
      <c r="L7" s="18">
        <f>D7*1*0.001</f>
        <v>3.146688</v>
      </c>
      <c r="M7" s="19">
        <f t="shared" si="0"/>
        <v>276.81414336</v>
      </c>
      <c r="N7" s="20"/>
      <c r="O7" s="15"/>
    </row>
    <row r="8" spans="1:15" ht="15.75">
      <c r="A8" s="3" t="s">
        <v>65</v>
      </c>
      <c r="B8" s="4" t="s">
        <v>16</v>
      </c>
      <c r="C8" s="5">
        <v>3671</v>
      </c>
      <c r="D8" s="6">
        <f>C8*540*0.001*0.95</f>
        <v>1883.223</v>
      </c>
      <c r="E8" s="7">
        <f>D8*10*0.001</f>
        <v>18.83223</v>
      </c>
      <c r="F8" s="7">
        <f>D8*0.8*0.001</f>
        <v>1.5065784000000002</v>
      </c>
      <c r="G8" s="7">
        <f>D8*0.1*0.001</f>
        <v>0.18832230000000003</v>
      </c>
      <c r="H8" s="7">
        <f>D8*0.01*0.001</f>
        <v>0.01883223</v>
      </c>
      <c r="I8" s="7">
        <f>D8*0.1*0.001</f>
        <v>0.18832230000000003</v>
      </c>
      <c r="J8" s="7">
        <f>D8*0.01*0.001</f>
        <v>0.01883223</v>
      </c>
      <c r="K8" s="7">
        <f>D8*5*0.001</f>
        <v>9.416115</v>
      </c>
      <c r="L8" s="7">
        <f>D8*0*0.001</f>
        <v>0</v>
      </c>
      <c r="M8" s="8">
        <f t="shared" si="0"/>
        <v>30.169232459999996</v>
      </c>
      <c r="N8" s="9">
        <f>SUM(M8:M10)</f>
        <v>1305.4041013500002</v>
      </c>
      <c r="O8" s="3">
        <f>IF(N8&lt;500,1,IF(N8&lt;1000,2,IF(N8&lt;1500,3,IF(N8&lt;2000,4,5))))</f>
        <v>3</v>
      </c>
    </row>
    <row r="9" spans="1:15" ht="15.75">
      <c r="A9" s="10"/>
      <c r="B9" s="11" t="s">
        <v>17</v>
      </c>
      <c r="C9" s="5">
        <v>25430</v>
      </c>
      <c r="D9" s="6">
        <f>C9*540*0.001*0.85</f>
        <v>11672.37</v>
      </c>
      <c r="E9" s="12">
        <f>D9*30*0.001</f>
        <v>350.1711</v>
      </c>
      <c r="F9" s="12">
        <f>D9*1*0.001</f>
        <v>11.67237</v>
      </c>
      <c r="G9" s="12">
        <f>D9*0.2*0.001</f>
        <v>2.334474</v>
      </c>
      <c r="H9" s="12">
        <f>D9*0.04*0.001</f>
        <v>0.46689480000000005</v>
      </c>
      <c r="I9" s="12">
        <f>D9*0.15*0.001</f>
        <v>1.7508555000000001</v>
      </c>
      <c r="J9" s="12">
        <f>D9*0.015*0.001</f>
        <v>0.17508555</v>
      </c>
      <c r="K9" s="12">
        <f>D9*70*0.001</f>
        <v>817.0659</v>
      </c>
      <c r="L9" s="12">
        <f>D9*0.6*0.001</f>
        <v>7.0034220000000005</v>
      </c>
      <c r="M9" s="13">
        <f t="shared" si="0"/>
        <v>1190.64010185</v>
      </c>
      <c r="N9" s="14"/>
      <c r="O9" s="10"/>
    </row>
    <row r="10" spans="1:15" ht="16.5" thickBot="1">
      <c r="A10" s="15"/>
      <c r="B10" s="16" t="s">
        <v>18</v>
      </c>
      <c r="C10" s="17">
        <v>2968</v>
      </c>
      <c r="D10" s="18">
        <f>C10*540*0.001*0.6</f>
        <v>961.632</v>
      </c>
      <c r="E10" s="18">
        <f>D10*40*0.001</f>
        <v>38.46528</v>
      </c>
      <c r="F10" s="18">
        <f>D10*1.5*0.001</f>
        <v>1.442448</v>
      </c>
      <c r="G10" s="18">
        <f>D10*0.2*0.001</f>
        <v>0.1923264</v>
      </c>
      <c r="H10" s="18">
        <f>D10*0.03*0.001</f>
        <v>0.02884896</v>
      </c>
      <c r="I10" s="18">
        <f>D10*0.22*0.001</f>
        <v>0.21155903999999998</v>
      </c>
      <c r="J10" s="18">
        <f>D10*0.02*0.001</f>
        <v>0.01923264</v>
      </c>
      <c r="K10" s="18">
        <f>D10*45*0.001</f>
        <v>43.273439999999994</v>
      </c>
      <c r="L10" s="18">
        <f>D10*1*0.001</f>
        <v>0.9616319999999999</v>
      </c>
      <c r="M10" s="19">
        <f t="shared" si="0"/>
        <v>84.59476703999998</v>
      </c>
      <c r="N10" s="20"/>
      <c r="O10" s="15"/>
    </row>
    <row r="11" spans="1:15" ht="15.75">
      <c r="A11" s="3" t="s">
        <v>66</v>
      </c>
      <c r="B11" s="4" t="s">
        <v>16</v>
      </c>
      <c r="C11" s="5"/>
      <c r="D11" s="6">
        <f>C11*540*0.001*0.95</f>
        <v>0</v>
      </c>
      <c r="E11" s="7">
        <f>D11*10*0.001</f>
        <v>0</v>
      </c>
      <c r="F11" s="7">
        <f>D11*0.8*0.001</f>
        <v>0</v>
      </c>
      <c r="G11" s="7">
        <f>D11*0.1*0.001</f>
        <v>0</v>
      </c>
      <c r="H11" s="7">
        <f>D11*0.01*0.001</f>
        <v>0</v>
      </c>
      <c r="I11" s="7">
        <f>D11*0.1*0.001</f>
        <v>0</v>
      </c>
      <c r="J11" s="7">
        <f>D11*0.01*0.001</f>
        <v>0</v>
      </c>
      <c r="K11" s="7">
        <f>D11*5*0.001</f>
        <v>0</v>
      </c>
      <c r="L11" s="7">
        <f>D11*0*0.001</f>
        <v>0</v>
      </c>
      <c r="M11" s="8">
        <f t="shared" si="0"/>
        <v>0</v>
      </c>
      <c r="N11" s="9">
        <f>SUM(M11:M13)</f>
        <v>685.4491188000001</v>
      </c>
      <c r="O11" s="3">
        <f>IF(N11&lt;500,1,IF(N11&lt;1000,2,IF(N11&lt;1500,3,IF(N11&lt;2000,4,5))))</f>
        <v>2</v>
      </c>
    </row>
    <row r="12" spans="1:15" ht="15.75">
      <c r="A12" s="10"/>
      <c r="B12" s="11" t="s">
        <v>17</v>
      </c>
      <c r="C12" s="5">
        <v>14640</v>
      </c>
      <c r="D12" s="6">
        <f>C12*540*0.001*0.85</f>
        <v>6719.76</v>
      </c>
      <c r="E12" s="12">
        <f>D12*30*0.001</f>
        <v>201.5928</v>
      </c>
      <c r="F12" s="12">
        <f>D12*1*0.001</f>
        <v>6.71976</v>
      </c>
      <c r="G12" s="12">
        <f>D12*0.2*0.001</f>
        <v>1.3439520000000003</v>
      </c>
      <c r="H12" s="12">
        <f>D12*0.04*0.001</f>
        <v>0.26879040000000004</v>
      </c>
      <c r="I12" s="12">
        <f>D12*0.15*0.001</f>
        <v>1.0079639999999999</v>
      </c>
      <c r="J12" s="12">
        <f>D12*0.015*0.001</f>
        <v>0.10079640000000001</v>
      </c>
      <c r="K12" s="12">
        <f>D12*70*0.001</f>
        <v>470.38320000000004</v>
      </c>
      <c r="L12" s="12">
        <f>D12*0.6*0.001</f>
        <v>4.031855999999999</v>
      </c>
      <c r="M12" s="13">
        <f t="shared" si="0"/>
        <v>685.4491188000001</v>
      </c>
      <c r="N12" s="14"/>
      <c r="O12" s="10"/>
    </row>
    <row r="13" spans="1:15" ht="16.5" thickBot="1">
      <c r="A13" s="15"/>
      <c r="B13" s="16" t="s">
        <v>18</v>
      </c>
      <c r="C13" s="17"/>
      <c r="D13" s="18">
        <f>C13*540*0.001*0.6</f>
        <v>0</v>
      </c>
      <c r="E13" s="18">
        <f>D13*40*0.001</f>
        <v>0</v>
      </c>
      <c r="F13" s="18">
        <f>D13*1.5*0.001</f>
        <v>0</v>
      </c>
      <c r="G13" s="18">
        <f>D13*0.2*0.001</f>
        <v>0</v>
      </c>
      <c r="H13" s="18">
        <f>D13*0.03*0.001</f>
        <v>0</v>
      </c>
      <c r="I13" s="18">
        <f>D13*0.22*0.001</f>
        <v>0</v>
      </c>
      <c r="J13" s="18">
        <f>D13*0.02*0.001</f>
        <v>0</v>
      </c>
      <c r="K13" s="18">
        <f>D13*45*0.001</f>
        <v>0</v>
      </c>
      <c r="L13" s="18">
        <f>D13*1*0.001</f>
        <v>0</v>
      </c>
      <c r="M13" s="19">
        <f t="shared" si="0"/>
        <v>0</v>
      </c>
      <c r="N13" s="20"/>
      <c r="O13" s="15"/>
    </row>
    <row r="14" spans="1:15" ht="15.75">
      <c r="A14" s="3" t="s">
        <v>67</v>
      </c>
      <c r="B14" s="4" t="s">
        <v>16</v>
      </c>
      <c r="C14" s="5"/>
      <c r="D14" s="6">
        <f>C14*540*0.001*0.95</f>
        <v>0</v>
      </c>
      <c r="E14" s="7">
        <f>D14*10*0.001</f>
        <v>0</v>
      </c>
      <c r="F14" s="7">
        <f>D14*0.8*0.001</f>
        <v>0</v>
      </c>
      <c r="G14" s="7">
        <f>D14*0.1*0.001</f>
        <v>0</v>
      </c>
      <c r="H14" s="7">
        <f>D14*0.01*0.001</f>
        <v>0</v>
      </c>
      <c r="I14" s="7">
        <f>D14*0.1*0.001</f>
        <v>0</v>
      </c>
      <c r="J14" s="7">
        <f>D14*0.01*0.001</f>
        <v>0</v>
      </c>
      <c r="K14" s="7">
        <f>D14*5*0.001</f>
        <v>0</v>
      </c>
      <c r="L14" s="7">
        <f>D14*0*0.001</f>
        <v>0</v>
      </c>
      <c r="M14" s="8">
        <f t="shared" si="0"/>
        <v>0</v>
      </c>
      <c r="N14" s="9">
        <f>SUM(M14:M16)</f>
        <v>640.03343265</v>
      </c>
      <c r="O14" s="3">
        <f>IF(N14&lt;500,1,IF(N14&lt;1000,2,IF(N14&lt;1500,3,IF(N14&lt;2000,4,5))))</f>
        <v>2</v>
      </c>
    </row>
    <row r="15" spans="1:15" ht="15.75">
      <c r="A15" s="10"/>
      <c r="B15" s="11" t="s">
        <v>17</v>
      </c>
      <c r="C15" s="5">
        <v>13670</v>
      </c>
      <c r="D15" s="6">
        <f>C15*540*0.001*0.85</f>
        <v>6274.53</v>
      </c>
      <c r="E15" s="12">
        <f>D15*30*0.001</f>
        <v>188.2359</v>
      </c>
      <c r="F15" s="12">
        <f>D15*1*0.001</f>
        <v>6.2745299999999995</v>
      </c>
      <c r="G15" s="12">
        <f>D15*0.2*0.001</f>
        <v>1.254906</v>
      </c>
      <c r="H15" s="12">
        <f>D15*0.04*0.001</f>
        <v>0.2509812</v>
      </c>
      <c r="I15" s="12">
        <f>D15*0.15*0.001</f>
        <v>0.9411795</v>
      </c>
      <c r="J15" s="12">
        <f>D15*0.015*0.001</f>
        <v>0.09411794999999999</v>
      </c>
      <c r="K15" s="12">
        <f>D15*70*0.001</f>
        <v>439.21709999999996</v>
      </c>
      <c r="L15" s="12">
        <f>D15*0.6*0.001</f>
        <v>3.764718</v>
      </c>
      <c r="M15" s="13">
        <f t="shared" si="0"/>
        <v>640.03343265</v>
      </c>
      <c r="N15" s="14"/>
      <c r="O15" s="10"/>
    </row>
    <row r="16" spans="1:15" ht="16.5" thickBot="1">
      <c r="A16" s="15"/>
      <c r="B16" s="16" t="s">
        <v>18</v>
      </c>
      <c r="C16" s="17"/>
      <c r="D16" s="18">
        <f>C16*540*0.001*0.6</f>
        <v>0</v>
      </c>
      <c r="E16" s="18">
        <f>D16*40*0.001</f>
        <v>0</v>
      </c>
      <c r="F16" s="18">
        <f>D16*1.5*0.001</f>
        <v>0</v>
      </c>
      <c r="G16" s="18">
        <f>D16*0.2*0.001</f>
        <v>0</v>
      </c>
      <c r="H16" s="18">
        <f>D16*0.03*0.001</f>
        <v>0</v>
      </c>
      <c r="I16" s="18">
        <f>D16*0.22*0.001</f>
        <v>0</v>
      </c>
      <c r="J16" s="18">
        <f>D16*0.02*0.001</f>
        <v>0</v>
      </c>
      <c r="K16" s="18">
        <f>D16*45*0.001</f>
        <v>0</v>
      </c>
      <c r="L16" s="18">
        <f>D16*1*0.001</f>
        <v>0</v>
      </c>
      <c r="M16" s="19">
        <f t="shared" si="0"/>
        <v>0</v>
      </c>
      <c r="N16" s="20"/>
      <c r="O16" s="15"/>
    </row>
    <row r="17" spans="1:15" ht="15.75">
      <c r="A17" s="3" t="s">
        <v>68</v>
      </c>
      <c r="B17" s="4" t="s">
        <v>16</v>
      </c>
      <c r="C17" s="5">
        <v>461</v>
      </c>
      <c r="D17" s="6">
        <f>C17*540*0.001*0.95</f>
        <v>236.493</v>
      </c>
      <c r="E17" s="7">
        <f>D17*10*0.001</f>
        <v>2.3649299999999998</v>
      </c>
      <c r="F17" s="7">
        <f>D17*0.8*0.001</f>
        <v>0.1891944</v>
      </c>
      <c r="G17" s="7">
        <f>D17*0.1*0.001</f>
        <v>0.0236493</v>
      </c>
      <c r="H17" s="7">
        <f>D17*0.01*0.001</f>
        <v>0.0023649300000000003</v>
      </c>
      <c r="I17" s="7">
        <f>D17*0.1*0.001</f>
        <v>0.0236493</v>
      </c>
      <c r="J17" s="7">
        <f>D17*0.01*0.001</f>
        <v>0.0023649300000000003</v>
      </c>
      <c r="K17" s="7">
        <f>D17*5*0.001</f>
        <v>1.1824649999999999</v>
      </c>
      <c r="L17" s="7">
        <f>D17*0*0.001</f>
        <v>0</v>
      </c>
      <c r="M17" s="8">
        <f t="shared" si="0"/>
        <v>3.7886178600000004</v>
      </c>
      <c r="N17" s="9">
        <f>SUM(M17:M19)</f>
        <v>696.3629651100002</v>
      </c>
      <c r="O17" s="3">
        <f>IF(N17&lt;500,1,IF(N17&lt;1000,2,IF(N17&lt;1500,3,IF(N17&lt;2000,4,5))))</f>
        <v>2</v>
      </c>
    </row>
    <row r="18" spans="1:15" ht="15.75">
      <c r="A18" s="10"/>
      <c r="B18" s="11" t="s">
        <v>17</v>
      </c>
      <c r="C18" s="5">
        <v>14710</v>
      </c>
      <c r="D18" s="6">
        <f>C18*540*0.001*0.85</f>
        <v>6751.89</v>
      </c>
      <c r="E18" s="12">
        <f>D18*30*0.001</f>
        <v>202.5567</v>
      </c>
      <c r="F18" s="12">
        <f>D18*1*0.001</f>
        <v>6.75189</v>
      </c>
      <c r="G18" s="12">
        <f>D18*0.2*0.001</f>
        <v>1.350378</v>
      </c>
      <c r="H18" s="12">
        <f>D18*0.04*0.001</f>
        <v>0.2700756</v>
      </c>
      <c r="I18" s="12">
        <f>D18*0.15*0.001</f>
        <v>1.0127835</v>
      </c>
      <c r="J18" s="12">
        <f>D18*0.015*0.001</f>
        <v>0.10127835</v>
      </c>
      <c r="K18" s="12">
        <f>D18*70*0.001</f>
        <v>472.63230000000004</v>
      </c>
      <c r="L18" s="12">
        <f>D18*0.6*0.001</f>
        <v>4.051134</v>
      </c>
      <c r="M18" s="13">
        <f t="shared" si="0"/>
        <v>688.7265394500001</v>
      </c>
      <c r="N18" s="14"/>
      <c r="O18" s="10"/>
    </row>
    <row r="19" spans="1:15" ht="16.5" thickBot="1">
      <c r="A19" s="15"/>
      <c r="B19" s="16" t="s">
        <v>18</v>
      </c>
      <c r="C19" s="17">
        <v>135</v>
      </c>
      <c r="D19" s="18">
        <f>C19*540*0.001*0.6</f>
        <v>43.74</v>
      </c>
      <c r="E19" s="18">
        <f>D19*40*0.001</f>
        <v>1.7496000000000003</v>
      </c>
      <c r="F19" s="18">
        <f>D19*1.5*0.001</f>
        <v>0.06561</v>
      </c>
      <c r="G19" s="18">
        <f>D19*0.2*0.001</f>
        <v>0.008748</v>
      </c>
      <c r="H19" s="18">
        <f>D19*0.03*0.001</f>
        <v>0.0013122000000000001</v>
      </c>
      <c r="I19" s="18">
        <f>D19*0.22*0.001</f>
        <v>0.0096228</v>
      </c>
      <c r="J19" s="18">
        <f>D19*0.02*0.001</f>
        <v>0.0008748</v>
      </c>
      <c r="K19" s="18">
        <f>D19*45*0.001</f>
        <v>1.9683000000000002</v>
      </c>
      <c r="L19" s="18">
        <f>D19*1*0.001</f>
        <v>0.04374</v>
      </c>
      <c r="M19" s="19">
        <f t="shared" si="0"/>
        <v>3.8478078000000004</v>
      </c>
      <c r="N19" s="20"/>
      <c r="O19" s="15"/>
    </row>
    <row r="20" spans="1:15" ht="15.75">
      <c r="A20" s="3" t="s">
        <v>69</v>
      </c>
      <c r="B20" s="4" t="s">
        <v>16</v>
      </c>
      <c r="C20" s="5">
        <v>4163</v>
      </c>
      <c r="D20" s="6">
        <f>C20*540*0.001*0.95</f>
        <v>2135.6189999999997</v>
      </c>
      <c r="E20" s="7">
        <f>D20*10*0.001</f>
        <v>21.356189999999994</v>
      </c>
      <c r="F20" s="7">
        <f>D20*0.8*0.001</f>
        <v>1.7084951999999998</v>
      </c>
      <c r="G20" s="7">
        <f>D20*0.1*0.001</f>
        <v>0.21356189999999997</v>
      </c>
      <c r="H20" s="7">
        <f>D20*0.01*0.001</f>
        <v>0.021356189999999997</v>
      </c>
      <c r="I20" s="7">
        <f>D20*0.1*0.001</f>
        <v>0.21356189999999997</v>
      </c>
      <c r="J20" s="7">
        <f>D20*0.01*0.001</f>
        <v>0.021356189999999997</v>
      </c>
      <c r="K20" s="7">
        <f>D20*5*0.001</f>
        <v>10.678094999999997</v>
      </c>
      <c r="L20" s="7">
        <f>D20*0*0.001</f>
        <v>0</v>
      </c>
      <c r="M20" s="8">
        <f t="shared" si="0"/>
        <v>34.212616379999986</v>
      </c>
      <c r="N20" s="9">
        <f>SUM(M20:M22)</f>
        <v>396.4144185</v>
      </c>
      <c r="O20" s="3">
        <f>IF(N20&lt;500,1,IF(N20&lt;1000,2,IF(N20&lt;1500,3,IF(N20&lt;2000,4,5))))</f>
        <v>1</v>
      </c>
    </row>
    <row r="21" spans="1:15" ht="15.75">
      <c r="A21" s="10"/>
      <c r="B21" s="11" t="s">
        <v>17</v>
      </c>
      <c r="C21" s="5">
        <v>7736</v>
      </c>
      <c r="D21" s="6">
        <f>C21*540*0.001*0.85</f>
        <v>3550.8240000000005</v>
      </c>
      <c r="E21" s="12">
        <f>D21*30*0.001</f>
        <v>106.52472000000002</v>
      </c>
      <c r="F21" s="12">
        <f>D21*1*0.001</f>
        <v>3.5508240000000004</v>
      </c>
      <c r="G21" s="12">
        <f>D21*0.2*0.001</f>
        <v>0.7101648000000002</v>
      </c>
      <c r="H21" s="12">
        <f>D21*0.04*0.001</f>
        <v>0.14203296000000004</v>
      </c>
      <c r="I21" s="12">
        <f>D21*0.15*0.001</f>
        <v>0.5326236</v>
      </c>
      <c r="J21" s="12">
        <f>D21*0.015*0.001</f>
        <v>0.05326236000000001</v>
      </c>
      <c r="K21" s="12">
        <f>D21*70*0.001</f>
        <v>248.55768000000006</v>
      </c>
      <c r="L21" s="12">
        <f>D21*0.6*0.001</f>
        <v>2.1304944</v>
      </c>
      <c r="M21" s="13">
        <f t="shared" si="0"/>
        <v>362.20180212</v>
      </c>
      <c r="N21" s="14"/>
      <c r="O21" s="10"/>
    </row>
    <row r="22" spans="1:15" ht="16.5" thickBot="1">
      <c r="A22" s="15"/>
      <c r="B22" s="16" t="s">
        <v>18</v>
      </c>
      <c r="C22" s="17"/>
      <c r="D22" s="18">
        <f>C22*540*0.001*0.6</f>
        <v>0</v>
      </c>
      <c r="E22" s="18">
        <f>D22*40*0.001</f>
        <v>0</v>
      </c>
      <c r="F22" s="18">
        <f>D22*1.5*0.001</f>
        <v>0</v>
      </c>
      <c r="G22" s="18">
        <f>D22*0.2*0.001</f>
        <v>0</v>
      </c>
      <c r="H22" s="18">
        <f>D22*0.03*0.001</f>
        <v>0</v>
      </c>
      <c r="I22" s="18">
        <f>D22*0.22*0.001</f>
        <v>0</v>
      </c>
      <c r="J22" s="18">
        <f>D22*0.02*0.001</f>
        <v>0</v>
      </c>
      <c r="K22" s="18">
        <f>D22*45*0.001</f>
        <v>0</v>
      </c>
      <c r="L22" s="18">
        <f>D22*1*0.001</f>
        <v>0</v>
      </c>
      <c r="M22" s="19">
        <f t="shared" si="0"/>
        <v>0</v>
      </c>
      <c r="N22" s="20"/>
      <c r="O22" s="15"/>
    </row>
    <row r="23" spans="1:15" ht="15.75">
      <c r="A23" s="3" t="s">
        <v>70</v>
      </c>
      <c r="B23" s="4" t="s">
        <v>16</v>
      </c>
      <c r="C23" s="21"/>
      <c r="D23" s="7">
        <f>C23*545*0.001*0.95</f>
        <v>0</v>
      </c>
      <c r="E23" s="7">
        <f>D23*10*0.001</f>
        <v>0</v>
      </c>
      <c r="F23" s="7">
        <f>D23*0.8*0.001</f>
        <v>0</v>
      </c>
      <c r="G23" s="7">
        <f>D23*0.1*0.001</f>
        <v>0</v>
      </c>
      <c r="H23" s="7">
        <f>D23*0.01*0.001</f>
        <v>0</v>
      </c>
      <c r="I23" s="7">
        <f>D23*0.1*0.001</f>
        <v>0</v>
      </c>
      <c r="J23" s="7">
        <f>D23*0.01*0.001</f>
        <v>0</v>
      </c>
      <c r="K23" s="7">
        <f>D23*5*0.001</f>
        <v>0</v>
      </c>
      <c r="L23" s="7">
        <f>D23*0*0.001</f>
        <v>0</v>
      </c>
      <c r="M23" s="8">
        <f>SUM(E23:L23)</f>
        <v>0</v>
      </c>
      <c r="N23" s="9">
        <f>SUM(M23:M25)</f>
        <v>122.24562263874998</v>
      </c>
      <c r="O23" s="3">
        <f>IF(N23&lt;500,1,IF(N23&lt;1000,2,IF(N23&lt;1500,3,IF(N23&lt;2000,4,5))))</f>
        <v>1</v>
      </c>
    </row>
    <row r="24" spans="1:15" ht="15.75">
      <c r="A24" s="10"/>
      <c r="B24" s="11" t="s">
        <v>17</v>
      </c>
      <c r="C24" s="22">
        <v>2587</v>
      </c>
      <c r="D24" s="12">
        <f>C24*545*0.001*0.85</f>
        <v>1198.4277499999998</v>
      </c>
      <c r="E24" s="12">
        <f>D24*30*0.001</f>
        <v>35.9528325</v>
      </c>
      <c r="F24" s="12">
        <f>D24*1*0.001</f>
        <v>1.1984277499999998</v>
      </c>
      <c r="G24" s="12">
        <f>D24*0.2*0.001</f>
        <v>0.23968554999999997</v>
      </c>
      <c r="H24" s="12">
        <f>D24*0.04*0.001</f>
        <v>0.04793711</v>
      </c>
      <c r="I24" s="12">
        <f>D24*0.15*0.001</f>
        <v>0.17976416249999996</v>
      </c>
      <c r="J24" s="12">
        <f>D24*0.015*0.001</f>
        <v>0.017976416249999995</v>
      </c>
      <c r="K24" s="12">
        <f>D24*70*0.001</f>
        <v>83.88994249999999</v>
      </c>
      <c r="L24" s="12">
        <f>D24*0.6*0.001</f>
        <v>0.7190566499999999</v>
      </c>
      <c r="M24" s="13">
        <f>SUM(E24:L24)</f>
        <v>122.24562263874998</v>
      </c>
      <c r="N24" s="14"/>
      <c r="O24" s="10"/>
    </row>
    <row r="25" spans="1:15" ht="16.5" thickBot="1">
      <c r="A25" s="15"/>
      <c r="B25" s="16" t="s">
        <v>18</v>
      </c>
      <c r="C25" s="17"/>
      <c r="D25" s="18">
        <f>C25*545*0.001*0.6</f>
        <v>0</v>
      </c>
      <c r="E25" s="18">
        <f>D25*40*0.001</f>
        <v>0</v>
      </c>
      <c r="F25" s="18">
        <f>D25*1.5*0.001</f>
        <v>0</v>
      </c>
      <c r="G25" s="18">
        <f>D25*0.2*0.001</f>
        <v>0</v>
      </c>
      <c r="H25" s="18">
        <f>D25*0.03*0.001</f>
        <v>0</v>
      </c>
      <c r="I25" s="18">
        <f>D25*0.22*0.001</f>
        <v>0</v>
      </c>
      <c r="J25" s="18">
        <f>D25*0.02*0.001</f>
        <v>0</v>
      </c>
      <c r="K25" s="18">
        <f>D25*45*0.001</f>
        <v>0</v>
      </c>
      <c r="L25" s="18">
        <f>D25*1*0.001</f>
        <v>0</v>
      </c>
      <c r="M25" s="19">
        <f>SUM(E25:L25)</f>
        <v>0</v>
      </c>
      <c r="N25" s="20"/>
      <c r="O25" s="15"/>
    </row>
    <row r="26" spans="1:15" ht="15.75">
      <c r="A26" s="3" t="s">
        <v>71</v>
      </c>
      <c r="B26" s="4" t="s">
        <v>16</v>
      </c>
      <c r="C26" s="5"/>
      <c r="D26" s="7">
        <f>C26*545*0.001*0.95</f>
        <v>0</v>
      </c>
      <c r="E26" s="7">
        <f>D26*10*0.001</f>
        <v>0</v>
      </c>
      <c r="F26" s="7">
        <f>D26*0.8*0.001</f>
        <v>0</v>
      </c>
      <c r="G26" s="7">
        <f>D26*0.1*0.001</f>
        <v>0</v>
      </c>
      <c r="H26" s="7">
        <f>D26*0.01*0.001</f>
        <v>0</v>
      </c>
      <c r="I26" s="7">
        <f>D26*0.1*0.001</f>
        <v>0</v>
      </c>
      <c r="J26" s="7">
        <f>D26*0.01*0.001</f>
        <v>0</v>
      </c>
      <c r="K26" s="7">
        <f>D26*5*0.001</f>
        <v>0</v>
      </c>
      <c r="L26" s="7">
        <f>D26*0*0.001</f>
        <v>0</v>
      </c>
      <c r="M26" s="8">
        <f aca="true" t="shared" si="1" ref="M26:M40">SUM(E26:L26)</f>
        <v>0</v>
      </c>
      <c r="N26" s="9">
        <f>SUM(M26:M28)</f>
        <v>107.17165525499999</v>
      </c>
      <c r="O26" s="3">
        <f>IF(N26&lt;500,1,IF(N26&lt;1000,2,IF(N26&lt;1500,3,IF(N26&lt;2000,4,5))))</f>
        <v>1</v>
      </c>
    </row>
    <row r="27" spans="1:15" ht="15.75">
      <c r="A27" s="10"/>
      <c r="B27" s="11" t="s">
        <v>17</v>
      </c>
      <c r="C27" s="5">
        <v>2268</v>
      </c>
      <c r="D27" s="12">
        <f>C27*545*0.001*0.85</f>
        <v>1050.6509999999998</v>
      </c>
      <c r="E27" s="12">
        <f>D27*30*0.001</f>
        <v>31.519529999999996</v>
      </c>
      <c r="F27" s="12">
        <f>D27*1*0.001</f>
        <v>1.0506509999999998</v>
      </c>
      <c r="G27" s="12">
        <f>D27*0.2*0.001</f>
        <v>0.2101302</v>
      </c>
      <c r="H27" s="12">
        <f>D27*0.04*0.001</f>
        <v>0.042026039999999994</v>
      </c>
      <c r="I27" s="12">
        <f>D27*0.15*0.001</f>
        <v>0.15759764999999995</v>
      </c>
      <c r="J27" s="12">
        <f>D27*0.015*0.001</f>
        <v>0.015759764999999995</v>
      </c>
      <c r="K27" s="12">
        <f>D27*70*0.001</f>
        <v>73.54557</v>
      </c>
      <c r="L27" s="12">
        <f>D27*0.6*0.001</f>
        <v>0.6303905999999998</v>
      </c>
      <c r="M27" s="13">
        <f t="shared" si="1"/>
        <v>107.17165525499999</v>
      </c>
      <c r="N27" s="14"/>
      <c r="O27" s="10"/>
    </row>
    <row r="28" spans="1:15" ht="16.5" thickBot="1">
      <c r="A28" s="15"/>
      <c r="B28" s="16" t="s">
        <v>18</v>
      </c>
      <c r="C28" s="17"/>
      <c r="D28" s="18">
        <f>C28*545*0.001*0.6</f>
        <v>0</v>
      </c>
      <c r="E28" s="18">
        <f>D28*40*0.001</f>
        <v>0</v>
      </c>
      <c r="F28" s="18">
        <f>D28*1.5*0.001</f>
        <v>0</v>
      </c>
      <c r="G28" s="18">
        <f>D28*0.2*0.001</f>
        <v>0</v>
      </c>
      <c r="H28" s="18">
        <f>D28*0.03*0.001</f>
        <v>0</v>
      </c>
      <c r="I28" s="18">
        <f>D28*0.22*0.001</f>
        <v>0</v>
      </c>
      <c r="J28" s="18">
        <f>D28*0.02*0.001</f>
        <v>0</v>
      </c>
      <c r="K28" s="18">
        <f>D28*45*0.001</f>
        <v>0</v>
      </c>
      <c r="L28" s="18">
        <f>D28*1*0.001</f>
        <v>0</v>
      </c>
      <c r="M28" s="19">
        <f t="shared" si="1"/>
        <v>0</v>
      </c>
      <c r="N28" s="20"/>
      <c r="O28" s="15"/>
    </row>
    <row r="29" spans="1:15" ht="15.75">
      <c r="A29" s="3" t="s">
        <v>72</v>
      </c>
      <c r="B29" s="4" t="s">
        <v>16</v>
      </c>
      <c r="C29" s="5"/>
      <c r="D29" s="7">
        <f>C29*545*0.001*0.95</f>
        <v>0</v>
      </c>
      <c r="E29" s="7">
        <f>D29*10*0.001</f>
        <v>0</v>
      </c>
      <c r="F29" s="7">
        <f>D29*0.8*0.001</f>
        <v>0</v>
      </c>
      <c r="G29" s="7">
        <f>D29*0.1*0.001</f>
        <v>0</v>
      </c>
      <c r="H29" s="7">
        <f>D29*0.01*0.001</f>
        <v>0</v>
      </c>
      <c r="I29" s="7">
        <f>D29*0.1*0.001</f>
        <v>0</v>
      </c>
      <c r="J29" s="7">
        <f>D29*0.01*0.001</f>
        <v>0</v>
      </c>
      <c r="K29" s="7">
        <f>D29*5*0.001</f>
        <v>0</v>
      </c>
      <c r="L29" s="7">
        <f>D29*0*0.001</f>
        <v>0</v>
      </c>
      <c r="M29" s="8">
        <f t="shared" si="1"/>
        <v>0</v>
      </c>
      <c r="N29" s="9">
        <f>SUM(M29:M31)</f>
        <v>157.976949835</v>
      </c>
      <c r="O29" s="3">
        <f>IF(N29&lt;500,1,IF(N29&lt;1000,2,IF(N29&lt;1500,3,IF(N29&lt;2000,4,5))))</f>
        <v>1</v>
      </c>
    </row>
    <row r="30" spans="1:15" ht="15.75">
      <c r="A30" s="10"/>
      <c r="B30" s="11" t="s">
        <v>17</v>
      </c>
      <c r="C30" s="5">
        <v>580</v>
      </c>
      <c r="D30" s="12">
        <f>C30*545*0.001*0.85</f>
        <v>268.685</v>
      </c>
      <c r="E30" s="12">
        <f>D30*30*0.001</f>
        <v>8.060550000000001</v>
      </c>
      <c r="F30" s="12">
        <f>D30*1*0.001</f>
        <v>0.268685</v>
      </c>
      <c r="G30" s="12">
        <f>D30*0.2*0.001</f>
        <v>0.053737</v>
      </c>
      <c r="H30" s="12">
        <f>D30*0.04*0.001</f>
        <v>0.0107474</v>
      </c>
      <c r="I30" s="12">
        <f>D30*0.15*0.001</f>
        <v>0.04030275</v>
      </c>
      <c r="J30" s="12">
        <f>D30*0.015*0.001</f>
        <v>0.004030275</v>
      </c>
      <c r="K30" s="12">
        <f>D30*70*0.001</f>
        <v>18.80795</v>
      </c>
      <c r="L30" s="12">
        <f>D30*0.6*0.001</f>
        <v>0.161211</v>
      </c>
      <c r="M30" s="13">
        <f t="shared" si="1"/>
        <v>27.407213425000002</v>
      </c>
      <c r="N30" s="14"/>
      <c r="O30" s="10"/>
    </row>
    <row r="31" spans="1:15" ht="16.5" thickBot="1">
      <c r="A31" s="15"/>
      <c r="B31" s="16" t="s">
        <v>18</v>
      </c>
      <c r="C31" s="17">
        <v>4539</v>
      </c>
      <c r="D31" s="18">
        <f>C31*545*0.001*0.6</f>
        <v>1484.253</v>
      </c>
      <c r="E31" s="18">
        <f>D31*40*0.001</f>
        <v>59.37012</v>
      </c>
      <c r="F31" s="18">
        <f>D31*1.5*0.001</f>
        <v>2.2263795</v>
      </c>
      <c r="G31" s="18">
        <f>D31*0.2*0.001</f>
        <v>0.29685059999999996</v>
      </c>
      <c r="H31" s="18">
        <f>D31*0.03*0.001</f>
        <v>0.04452759</v>
      </c>
      <c r="I31" s="18">
        <f>D31*0.22*0.001</f>
        <v>0.32653566</v>
      </c>
      <c r="J31" s="18">
        <f>D31*0.02*0.001</f>
        <v>0.02968506</v>
      </c>
      <c r="K31" s="18">
        <f>D31*45*0.001</f>
        <v>66.79138499999999</v>
      </c>
      <c r="L31" s="18">
        <f>D31*1*0.001</f>
        <v>1.484253</v>
      </c>
      <c r="M31" s="19">
        <f t="shared" si="1"/>
        <v>130.56973641</v>
      </c>
      <c r="N31" s="20"/>
      <c r="O31" s="15"/>
    </row>
    <row r="32" spans="1:15" ht="15.75">
      <c r="A32" s="3" t="s">
        <v>73</v>
      </c>
      <c r="B32" s="4" t="s">
        <v>16</v>
      </c>
      <c r="C32" s="5"/>
      <c r="D32" s="7">
        <f>C32*545*0.001*0.95</f>
        <v>0</v>
      </c>
      <c r="E32" s="7">
        <f>D32*10*0.001</f>
        <v>0</v>
      </c>
      <c r="F32" s="7">
        <f>D32*0.8*0.001</f>
        <v>0</v>
      </c>
      <c r="G32" s="7">
        <f>D32*0.1*0.001</f>
        <v>0</v>
      </c>
      <c r="H32" s="7">
        <f>D32*0.01*0.001</f>
        <v>0</v>
      </c>
      <c r="I32" s="7">
        <f>D32*0.1*0.001</f>
        <v>0</v>
      </c>
      <c r="J32" s="7">
        <f>D32*0.01*0.001</f>
        <v>0</v>
      </c>
      <c r="K32" s="7">
        <f>D32*5*0.001</f>
        <v>0</v>
      </c>
      <c r="L32" s="7">
        <f>D32*0*0.001</f>
        <v>0</v>
      </c>
      <c r="M32" s="8">
        <f t="shared" si="1"/>
        <v>0</v>
      </c>
      <c r="N32" s="9">
        <f>SUM(M32:M34)</f>
        <v>312.82026357500007</v>
      </c>
      <c r="O32" s="3">
        <f>IF(N32&lt;500,1,IF(N32&lt;1000,2,IF(N32&lt;1500,3,IF(N32&lt;2000,4,5))))</f>
        <v>1</v>
      </c>
    </row>
    <row r="33" spans="1:15" ht="15.75">
      <c r="A33" s="10"/>
      <c r="B33" s="11" t="s">
        <v>17</v>
      </c>
      <c r="C33" s="5">
        <v>6620</v>
      </c>
      <c r="D33" s="12">
        <f>C33*545*0.001*0.85</f>
        <v>3066.715</v>
      </c>
      <c r="E33" s="12">
        <f>D33*30*0.001</f>
        <v>92.00145000000002</v>
      </c>
      <c r="F33" s="12">
        <f>D33*1*0.001</f>
        <v>3.0667150000000003</v>
      </c>
      <c r="G33" s="12">
        <f>D33*0.2*0.001</f>
        <v>0.6133430000000001</v>
      </c>
      <c r="H33" s="12">
        <f>D33*0.04*0.001</f>
        <v>0.12266860000000002</v>
      </c>
      <c r="I33" s="12">
        <f>D33*0.15*0.001</f>
        <v>0.46000725000000003</v>
      </c>
      <c r="J33" s="12">
        <f>D33*0.015*0.001</f>
        <v>0.046000725000000006</v>
      </c>
      <c r="K33" s="12">
        <f>D33*70*0.001</f>
        <v>214.67005000000003</v>
      </c>
      <c r="L33" s="12">
        <f>D33*0.6*0.001</f>
        <v>1.8400290000000001</v>
      </c>
      <c r="M33" s="13">
        <f t="shared" si="1"/>
        <v>312.82026357500007</v>
      </c>
      <c r="N33" s="14"/>
      <c r="O33" s="10"/>
    </row>
    <row r="34" spans="1:15" ht="16.5" thickBot="1">
      <c r="A34" s="15"/>
      <c r="B34" s="16" t="s">
        <v>18</v>
      </c>
      <c r="C34" s="17"/>
      <c r="D34" s="18">
        <f>C34*545*0.001*0.6</f>
        <v>0</v>
      </c>
      <c r="E34" s="18">
        <f>D34*40*0.001</f>
        <v>0</v>
      </c>
      <c r="F34" s="18">
        <f>D34*1.5*0.001</f>
        <v>0</v>
      </c>
      <c r="G34" s="18">
        <f>D34*0.2*0.001</f>
        <v>0</v>
      </c>
      <c r="H34" s="18">
        <f>D34*0.03*0.001</f>
        <v>0</v>
      </c>
      <c r="I34" s="18">
        <f>D34*0.22*0.001</f>
        <v>0</v>
      </c>
      <c r="J34" s="18">
        <f>D34*0.02*0.001</f>
        <v>0</v>
      </c>
      <c r="K34" s="18">
        <f>D34*45*0.001</f>
        <v>0</v>
      </c>
      <c r="L34" s="18">
        <f>D34*1*0.001</f>
        <v>0</v>
      </c>
      <c r="M34" s="19">
        <f t="shared" si="1"/>
        <v>0</v>
      </c>
      <c r="N34" s="20"/>
      <c r="O34" s="15"/>
    </row>
    <row r="35" spans="1:15" ht="15.75">
      <c r="A35" s="3" t="s">
        <v>74</v>
      </c>
      <c r="B35" s="4" t="s">
        <v>16</v>
      </c>
      <c r="C35" s="5"/>
      <c r="D35" s="7">
        <f>C35*545*0.001*0.95</f>
        <v>0</v>
      </c>
      <c r="E35" s="7">
        <f>D35*10*0.001</f>
        <v>0</v>
      </c>
      <c r="F35" s="7">
        <f>D35*0.8*0.001</f>
        <v>0</v>
      </c>
      <c r="G35" s="7">
        <f>D35*0.1*0.001</f>
        <v>0</v>
      </c>
      <c r="H35" s="7">
        <f>D35*0.01*0.001</f>
        <v>0</v>
      </c>
      <c r="I35" s="7">
        <f>D35*0.1*0.001</f>
        <v>0</v>
      </c>
      <c r="J35" s="7">
        <f>D35*0.01*0.001</f>
        <v>0</v>
      </c>
      <c r="K35" s="7">
        <f>D35*5*0.001</f>
        <v>0</v>
      </c>
      <c r="L35" s="7">
        <f>D35*0*0.001</f>
        <v>0</v>
      </c>
      <c r="M35" s="8">
        <f t="shared" si="1"/>
        <v>0</v>
      </c>
      <c r="N35" s="9">
        <f>SUM(M35:M37)</f>
        <v>650.6850497625001</v>
      </c>
      <c r="O35" s="3">
        <f>IF(N35&lt;500,1,IF(N35&lt;1000,2,IF(N35&lt;1500,3,IF(N35&lt;2000,4,5))))</f>
        <v>2</v>
      </c>
    </row>
    <row r="36" spans="1:15" ht="15.75">
      <c r="A36" s="10"/>
      <c r="B36" s="11" t="s">
        <v>17</v>
      </c>
      <c r="C36" s="5">
        <v>13770</v>
      </c>
      <c r="D36" s="12">
        <f>C36*545*0.001*0.85</f>
        <v>6378.9525</v>
      </c>
      <c r="E36" s="12">
        <f>D36*30*0.001</f>
        <v>191.36857500000002</v>
      </c>
      <c r="F36" s="12">
        <f>D36*1*0.001</f>
        <v>6.3789525000000005</v>
      </c>
      <c r="G36" s="12">
        <f>D36*0.2*0.001</f>
        <v>1.2757905</v>
      </c>
      <c r="H36" s="12">
        <f>D36*0.04*0.001</f>
        <v>0.2551581</v>
      </c>
      <c r="I36" s="12">
        <f>D36*0.15*0.001</f>
        <v>0.9568428750000001</v>
      </c>
      <c r="J36" s="12">
        <f>D36*0.015*0.001</f>
        <v>0.09568428749999999</v>
      </c>
      <c r="K36" s="12">
        <f>D36*70*0.001</f>
        <v>446.52667500000007</v>
      </c>
      <c r="L36" s="12">
        <f>D36*0.6*0.001</f>
        <v>3.8273715000000004</v>
      </c>
      <c r="M36" s="13">
        <f t="shared" si="1"/>
        <v>650.6850497625001</v>
      </c>
      <c r="N36" s="14"/>
      <c r="O36" s="10"/>
    </row>
    <row r="37" spans="1:15" ht="16.5" thickBot="1">
      <c r="A37" s="15"/>
      <c r="B37" s="16" t="s">
        <v>18</v>
      </c>
      <c r="C37" s="17"/>
      <c r="D37" s="18">
        <f>C37*545*0.001*0.6</f>
        <v>0</v>
      </c>
      <c r="E37" s="18">
        <f>D37*40*0.001</f>
        <v>0</v>
      </c>
      <c r="F37" s="18">
        <f>D37*1.5*0.001</f>
        <v>0</v>
      </c>
      <c r="G37" s="18">
        <f>D37*0.2*0.001</f>
        <v>0</v>
      </c>
      <c r="H37" s="18">
        <f>D37*0.03*0.001</f>
        <v>0</v>
      </c>
      <c r="I37" s="18">
        <f>D37*0.22*0.001</f>
        <v>0</v>
      </c>
      <c r="J37" s="18">
        <f>D37*0.02*0.001</f>
        <v>0</v>
      </c>
      <c r="K37" s="18">
        <f>D37*45*0.001</f>
        <v>0</v>
      </c>
      <c r="L37" s="18">
        <f>D37*1*0.001</f>
        <v>0</v>
      </c>
      <c r="M37" s="19">
        <f t="shared" si="1"/>
        <v>0</v>
      </c>
      <c r="N37" s="20"/>
      <c r="O37" s="15"/>
    </row>
    <row r="38" spans="1:15" ht="15.75">
      <c r="A38" s="3" t="s">
        <v>75</v>
      </c>
      <c r="B38" s="4" t="s">
        <v>16</v>
      </c>
      <c r="C38" s="5"/>
      <c r="D38" s="7">
        <f>C38*545*0.001*0.95</f>
        <v>0</v>
      </c>
      <c r="E38" s="7">
        <f>D38*10*0.001</f>
        <v>0</v>
      </c>
      <c r="F38" s="7">
        <f>D38*0.8*0.001</f>
        <v>0</v>
      </c>
      <c r="G38" s="7">
        <f>D38*0.1*0.001</f>
        <v>0</v>
      </c>
      <c r="H38" s="7">
        <f>D38*0.01*0.001</f>
        <v>0</v>
      </c>
      <c r="I38" s="7">
        <f>D38*0.1*0.001</f>
        <v>0</v>
      </c>
      <c r="J38" s="7">
        <f>D38*0.01*0.001</f>
        <v>0</v>
      </c>
      <c r="K38" s="7">
        <f>D38*5*0.001</f>
        <v>0</v>
      </c>
      <c r="L38" s="7">
        <f>D38*0*0.001</f>
        <v>0</v>
      </c>
      <c r="M38" s="8">
        <f t="shared" si="1"/>
        <v>0</v>
      </c>
      <c r="N38" s="9">
        <f>SUM(M38:M40)</f>
        <v>339.36738075375</v>
      </c>
      <c r="O38" s="3">
        <f>IF(N38&lt;500,1,IF(N38&lt;1000,2,IF(N38&lt;1500,3,IF(N38&lt;2000,4,5))))</f>
        <v>1</v>
      </c>
    </row>
    <row r="39" spans="1:15" ht="15.75">
      <c r="A39" s="10"/>
      <c r="B39" s="11" t="s">
        <v>17</v>
      </c>
      <c r="C39" s="5">
        <v>4527</v>
      </c>
      <c r="D39" s="12">
        <f>C39*545*0.001*0.85</f>
        <v>2097.13275</v>
      </c>
      <c r="E39" s="12">
        <f>D39*30*0.001</f>
        <v>62.91398250000001</v>
      </c>
      <c r="F39" s="12">
        <f>D39*1*0.001</f>
        <v>2.09713275</v>
      </c>
      <c r="G39" s="12">
        <f>D39*0.2*0.001</f>
        <v>0.41942655000000006</v>
      </c>
      <c r="H39" s="12">
        <f>D39*0.04*0.001</f>
        <v>0.08388531</v>
      </c>
      <c r="I39" s="12">
        <f>D39*0.15*0.001</f>
        <v>0.31456991250000005</v>
      </c>
      <c r="J39" s="12">
        <f>D39*0.015*0.001</f>
        <v>0.03145699125</v>
      </c>
      <c r="K39" s="12">
        <f>D39*70*0.001</f>
        <v>146.7992925</v>
      </c>
      <c r="L39" s="12">
        <f>D39*0.6*0.001</f>
        <v>1.2582796500000002</v>
      </c>
      <c r="M39" s="13">
        <f t="shared" si="1"/>
        <v>213.91802616375</v>
      </c>
      <c r="N39" s="14"/>
      <c r="O39" s="10"/>
    </row>
    <row r="40" spans="1:15" ht="16.5" thickBot="1">
      <c r="A40" s="15"/>
      <c r="B40" s="16" t="s">
        <v>18</v>
      </c>
      <c r="C40" s="17">
        <v>4361</v>
      </c>
      <c r="D40" s="18">
        <f>C40*545*0.001*0.6</f>
        <v>1426.0469999999998</v>
      </c>
      <c r="E40" s="18">
        <f>D40*40*0.001</f>
        <v>57.04187999999999</v>
      </c>
      <c r="F40" s="18">
        <f>D40*1.5*0.001</f>
        <v>2.1390705</v>
      </c>
      <c r="G40" s="18">
        <f>D40*0.2*0.001</f>
        <v>0.28520939999999995</v>
      </c>
      <c r="H40" s="18">
        <f>D40*0.03*0.001</f>
        <v>0.04278140999999999</v>
      </c>
      <c r="I40" s="18">
        <f>D40*0.22*0.001</f>
        <v>0.31373033999999994</v>
      </c>
      <c r="J40" s="18">
        <f>D40*0.02*0.001</f>
        <v>0.028520939999999998</v>
      </c>
      <c r="K40" s="18">
        <f>D40*45*0.001</f>
        <v>64.17211499999999</v>
      </c>
      <c r="L40" s="18">
        <f>D40*1*0.001</f>
        <v>1.4260469999999998</v>
      </c>
      <c r="M40" s="19">
        <f t="shared" si="1"/>
        <v>125.44935458999998</v>
      </c>
      <c r="N40" s="20"/>
      <c r="O40" s="15"/>
    </row>
    <row r="41" spans="1:15" ht="15.75">
      <c r="A41" s="3" t="s">
        <v>76</v>
      </c>
      <c r="B41" s="4" t="s">
        <v>16</v>
      </c>
      <c r="C41" s="21">
        <v>624</v>
      </c>
      <c r="D41" s="7">
        <f>C41*540*0.001*0.95</f>
        <v>320.11199999999997</v>
      </c>
      <c r="E41" s="7">
        <f>D41*10*0.001</f>
        <v>3.20112</v>
      </c>
      <c r="F41" s="7">
        <f>D41*0.8*0.001</f>
        <v>0.2560896</v>
      </c>
      <c r="G41" s="7">
        <f>D41*0.1*0.001</f>
        <v>0.0320112</v>
      </c>
      <c r="H41" s="7">
        <f>D41*0.01*0.001</f>
        <v>0.0032011199999999996</v>
      </c>
      <c r="I41" s="7">
        <f>D41*0.1*0.001</f>
        <v>0.0320112</v>
      </c>
      <c r="J41" s="7">
        <f>D41*0.01*0.001</f>
        <v>0.0032011199999999996</v>
      </c>
      <c r="K41" s="7">
        <f>D41*5*0.001</f>
        <v>1.60056</v>
      </c>
      <c r="L41" s="7">
        <f>D41*0*0.001</f>
        <v>0</v>
      </c>
      <c r="M41" s="8">
        <f>SUM(E41:L41)</f>
        <v>5.12819424</v>
      </c>
      <c r="N41" s="9">
        <f>SUM(M41:M43)</f>
        <v>105.04270377000002</v>
      </c>
      <c r="O41" s="3">
        <f>IF(N41&lt;500,1,IF(N41&lt;1000,2,IF(N41&lt;1500,3,IF(N41&lt;2000,4,5))))</f>
        <v>1</v>
      </c>
    </row>
    <row r="42" spans="1:15" ht="15.75">
      <c r="A42" s="10"/>
      <c r="B42" s="11" t="s">
        <v>17</v>
      </c>
      <c r="C42" s="22">
        <v>2134</v>
      </c>
      <c r="D42" s="12">
        <f>C42*540*0.001*0.85</f>
        <v>979.5060000000001</v>
      </c>
      <c r="E42" s="12">
        <f>D42*30*0.001</f>
        <v>29.385180000000005</v>
      </c>
      <c r="F42" s="12">
        <f>D42*1*0.001</f>
        <v>0.9795060000000001</v>
      </c>
      <c r="G42" s="12">
        <f>D42*0.2*0.001</f>
        <v>0.19590120000000003</v>
      </c>
      <c r="H42" s="12">
        <f>D42*0.04*0.001</f>
        <v>0.039180240000000005</v>
      </c>
      <c r="I42" s="12">
        <f>D42*0.15*0.001</f>
        <v>0.14692590000000003</v>
      </c>
      <c r="J42" s="12">
        <f>D42*0.015*0.001</f>
        <v>0.014692590000000002</v>
      </c>
      <c r="K42" s="12">
        <f>D42*70*0.001</f>
        <v>68.56542000000002</v>
      </c>
      <c r="L42" s="12">
        <f>D42*0.6*0.001</f>
        <v>0.5877036000000001</v>
      </c>
      <c r="M42" s="13">
        <f>SUM(E42:L42)</f>
        <v>99.91450953000002</v>
      </c>
      <c r="N42" s="14"/>
      <c r="O42" s="10"/>
    </row>
    <row r="43" spans="1:15" ht="16.5" thickBot="1">
      <c r="A43" s="15"/>
      <c r="B43" s="16" t="s">
        <v>18</v>
      </c>
      <c r="C43" s="17"/>
      <c r="D43" s="18">
        <f>C43*540*0.001*0.6</f>
        <v>0</v>
      </c>
      <c r="E43" s="18">
        <f>D43*40*0.001</f>
        <v>0</v>
      </c>
      <c r="F43" s="18">
        <f>D43*1.5*0.001</f>
        <v>0</v>
      </c>
      <c r="G43" s="18">
        <f>D43*0.2*0.001</f>
        <v>0</v>
      </c>
      <c r="H43" s="18">
        <f>D43*0.03*0.001</f>
        <v>0</v>
      </c>
      <c r="I43" s="18">
        <f>D43*0.22*0.001</f>
        <v>0</v>
      </c>
      <c r="J43" s="18">
        <f>D43*0.02*0.001</f>
        <v>0</v>
      </c>
      <c r="K43" s="18">
        <f>D43*45*0.001</f>
        <v>0</v>
      </c>
      <c r="L43" s="18">
        <f>D43*1*0.001</f>
        <v>0</v>
      </c>
      <c r="M43" s="19">
        <f>SUM(E43:L43)</f>
        <v>0</v>
      </c>
      <c r="N43" s="20"/>
      <c r="O43" s="15"/>
    </row>
    <row r="44" spans="1:15" ht="15.75">
      <c r="A44" s="3" t="s">
        <v>77</v>
      </c>
      <c r="B44" s="4" t="s">
        <v>16</v>
      </c>
      <c r="C44" s="5">
        <v>1828</v>
      </c>
      <c r="D44" s="7">
        <f>C44*540*0.001*0.95</f>
        <v>937.764</v>
      </c>
      <c r="E44" s="7">
        <f>D44*10*0.001</f>
        <v>9.37764</v>
      </c>
      <c r="F44" s="7">
        <f>D44*0.8*0.001</f>
        <v>0.7502112000000001</v>
      </c>
      <c r="G44" s="7">
        <f>D44*0.1*0.001</f>
        <v>0.09377640000000001</v>
      </c>
      <c r="H44" s="7">
        <f>D44*0.01*0.001</f>
        <v>0.00937764</v>
      </c>
      <c r="I44" s="7">
        <f>D44*0.1*0.001</f>
        <v>0.09377640000000001</v>
      </c>
      <c r="J44" s="7">
        <f>D44*0.01*0.001</f>
        <v>0.00937764</v>
      </c>
      <c r="K44" s="7">
        <f>D44*5*0.001</f>
        <v>4.68882</v>
      </c>
      <c r="L44" s="7">
        <f>D44*0*0.001</f>
        <v>0</v>
      </c>
      <c r="M44" s="8">
        <f aca="true" t="shared" si="2" ref="M44:M55">SUM(E44:L44)</f>
        <v>15.02297928</v>
      </c>
      <c r="N44" s="9">
        <f>SUM(M44:M46)</f>
        <v>251.93367198</v>
      </c>
      <c r="O44" s="3">
        <f>IF(N44&lt;500,1,IF(N44&lt;1000,2,IF(N44&lt;1500,3,IF(N44&lt;2000,4,5))))</f>
        <v>1</v>
      </c>
    </row>
    <row r="45" spans="1:15" ht="15.75">
      <c r="A45" s="10"/>
      <c r="B45" s="11" t="s">
        <v>17</v>
      </c>
      <c r="C45" s="5">
        <v>5060</v>
      </c>
      <c r="D45" s="12">
        <f>C45*540*0.001*0.85</f>
        <v>2322.54</v>
      </c>
      <c r="E45" s="12">
        <f>D45*30*0.001</f>
        <v>69.6762</v>
      </c>
      <c r="F45" s="12">
        <f>D45*1*0.001</f>
        <v>2.32254</v>
      </c>
      <c r="G45" s="12">
        <f>D45*0.2*0.001</f>
        <v>0.46450800000000003</v>
      </c>
      <c r="H45" s="12">
        <f>D45*0.04*0.001</f>
        <v>0.0929016</v>
      </c>
      <c r="I45" s="12">
        <f>D45*0.15*0.001</f>
        <v>0.348381</v>
      </c>
      <c r="J45" s="12">
        <f>D45*0.015*0.001</f>
        <v>0.0348381</v>
      </c>
      <c r="K45" s="12">
        <f>D45*70*0.001</f>
        <v>162.5778</v>
      </c>
      <c r="L45" s="12">
        <f>D45*0.6*0.001</f>
        <v>1.393524</v>
      </c>
      <c r="M45" s="13">
        <f t="shared" si="2"/>
        <v>236.91069270000003</v>
      </c>
      <c r="N45" s="14"/>
      <c r="O45" s="10"/>
    </row>
    <row r="46" spans="1:15" ht="16.5" thickBot="1">
      <c r="A46" s="15"/>
      <c r="B46" s="16" t="s">
        <v>18</v>
      </c>
      <c r="C46" s="17"/>
      <c r="D46" s="18">
        <f>C46*540*0.001*0.6</f>
        <v>0</v>
      </c>
      <c r="E46" s="18">
        <f>D46*40*0.001</f>
        <v>0</v>
      </c>
      <c r="F46" s="18">
        <f>D46*1.5*0.001</f>
        <v>0</v>
      </c>
      <c r="G46" s="18">
        <f>D46*0.2*0.001</f>
        <v>0</v>
      </c>
      <c r="H46" s="18">
        <f>D46*0.03*0.001</f>
        <v>0</v>
      </c>
      <c r="I46" s="18">
        <f>D46*0.22*0.001</f>
        <v>0</v>
      </c>
      <c r="J46" s="18">
        <f>D46*0.02*0.001</f>
        <v>0</v>
      </c>
      <c r="K46" s="18">
        <f>D46*45*0.001</f>
        <v>0</v>
      </c>
      <c r="L46" s="18">
        <f>D46*1*0.001</f>
        <v>0</v>
      </c>
      <c r="M46" s="19">
        <f t="shared" si="2"/>
        <v>0</v>
      </c>
      <c r="N46" s="20"/>
      <c r="O46" s="15"/>
    </row>
    <row r="47" spans="1:15" ht="15.75">
      <c r="A47" s="3" t="s">
        <v>78</v>
      </c>
      <c r="B47" s="4" t="s">
        <v>16</v>
      </c>
      <c r="C47" s="5">
        <v>888</v>
      </c>
      <c r="D47" s="7">
        <f>C47*540*0.001*0.95</f>
        <v>455.544</v>
      </c>
      <c r="E47" s="7">
        <f>D47*10*0.001</f>
        <v>4.55544</v>
      </c>
      <c r="F47" s="7">
        <f>D47*0.8*0.001</f>
        <v>0.3644352</v>
      </c>
      <c r="G47" s="7">
        <f>D47*0.1*0.001</f>
        <v>0.0455544</v>
      </c>
      <c r="H47" s="7">
        <f>D47*0.01*0.001</f>
        <v>0.00455544</v>
      </c>
      <c r="I47" s="7">
        <f>D47*0.1*0.001</f>
        <v>0.0455544</v>
      </c>
      <c r="J47" s="7">
        <f>D47*0.01*0.001</f>
        <v>0.00455544</v>
      </c>
      <c r="K47" s="7">
        <f>D47*5*0.001</f>
        <v>2.27772</v>
      </c>
      <c r="L47" s="7">
        <f>D47*0*0.001</f>
        <v>0</v>
      </c>
      <c r="M47" s="8">
        <f t="shared" si="2"/>
        <v>7.297814880000001</v>
      </c>
      <c r="N47" s="9">
        <f>SUM(M47:M49)</f>
        <v>54.164930174999995</v>
      </c>
      <c r="O47" s="3">
        <f>IF(N47&lt;500,1,IF(N47&lt;1000,2,IF(N47&lt;1500,3,IF(N47&lt;2000,4,5))))</f>
        <v>1</v>
      </c>
    </row>
    <row r="48" spans="1:15" ht="15.75">
      <c r="A48" s="10"/>
      <c r="B48" s="11" t="s">
        <v>17</v>
      </c>
      <c r="C48" s="5">
        <v>1001</v>
      </c>
      <c r="D48" s="12">
        <f>C48*540*0.001*0.85</f>
        <v>459.45899999999995</v>
      </c>
      <c r="E48" s="12">
        <f>D48*30*0.001</f>
        <v>13.783769999999999</v>
      </c>
      <c r="F48" s="12">
        <f>D48*1*0.001</f>
        <v>0.45945899999999995</v>
      </c>
      <c r="G48" s="12">
        <f>D48*0.2*0.001</f>
        <v>0.0918918</v>
      </c>
      <c r="H48" s="12">
        <f>D48*0.04*0.001</f>
        <v>0.018378359999999996</v>
      </c>
      <c r="I48" s="12">
        <f>D48*0.15*0.001</f>
        <v>0.06891884999999999</v>
      </c>
      <c r="J48" s="12">
        <f>D48*0.015*0.001</f>
        <v>0.0068918849999999995</v>
      </c>
      <c r="K48" s="12">
        <f>D48*70*0.001</f>
        <v>32.16213</v>
      </c>
      <c r="L48" s="12">
        <f>D48*0.6*0.001</f>
        <v>0.27567539999999996</v>
      </c>
      <c r="M48" s="13">
        <f t="shared" si="2"/>
        <v>46.86711529499999</v>
      </c>
      <c r="N48" s="14"/>
      <c r="O48" s="10"/>
    </row>
    <row r="49" spans="1:15" ht="16.5" thickBot="1">
      <c r="A49" s="15"/>
      <c r="B49" s="16" t="s">
        <v>18</v>
      </c>
      <c r="C49" s="17"/>
      <c r="D49" s="18">
        <f>C49*540*0.001*0.6</f>
        <v>0</v>
      </c>
      <c r="E49" s="18">
        <f>D49*40*0.001</f>
        <v>0</v>
      </c>
      <c r="F49" s="18">
        <f>D49*1.5*0.001</f>
        <v>0</v>
      </c>
      <c r="G49" s="18">
        <f>D49*0.2*0.001</f>
        <v>0</v>
      </c>
      <c r="H49" s="18">
        <f>D49*0.03*0.001</f>
        <v>0</v>
      </c>
      <c r="I49" s="18">
        <f>D49*0.22*0.001</f>
        <v>0</v>
      </c>
      <c r="J49" s="18">
        <f>D49*0.02*0.001</f>
        <v>0</v>
      </c>
      <c r="K49" s="18">
        <f>D49*45*0.001</f>
        <v>0</v>
      </c>
      <c r="L49" s="18">
        <f>D49*1*0.001</f>
        <v>0</v>
      </c>
      <c r="M49" s="19">
        <f t="shared" si="2"/>
        <v>0</v>
      </c>
      <c r="N49" s="20"/>
      <c r="O49" s="15"/>
    </row>
    <row r="50" spans="1:15" ht="15.75">
      <c r="A50" s="3" t="s">
        <v>79</v>
      </c>
      <c r="B50" s="4" t="s">
        <v>16</v>
      </c>
      <c r="C50" s="5">
        <v>2956</v>
      </c>
      <c r="D50" s="7">
        <f>C50*540*0.001*0.95</f>
        <v>1516.4279999999999</v>
      </c>
      <c r="E50" s="7">
        <f>D50*10*0.001</f>
        <v>15.16428</v>
      </c>
      <c r="F50" s="7">
        <f>D50*0.8*0.001</f>
        <v>1.2131424</v>
      </c>
      <c r="G50" s="7">
        <f>D50*0.1*0.001</f>
        <v>0.1516428</v>
      </c>
      <c r="H50" s="7">
        <f>D50*0.01*0.001</f>
        <v>0.01516428</v>
      </c>
      <c r="I50" s="7">
        <f>D50*0.1*0.001</f>
        <v>0.1516428</v>
      </c>
      <c r="J50" s="7">
        <f>D50*0.01*0.001</f>
        <v>0.01516428</v>
      </c>
      <c r="K50" s="7">
        <f>D50*5*0.001</f>
        <v>7.58214</v>
      </c>
      <c r="L50" s="7">
        <f>D50*0*0.001</f>
        <v>0</v>
      </c>
      <c r="M50" s="8">
        <f t="shared" si="2"/>
        <v>24.293176560000003</v>
      </c>
      <c r="N50" s="9">
        <f>SUM(M50:M52)</f>
        <v>100.23569504999999</v>
      </c>
      <c r="O50" s="3">
        <f>IF(N50&lt;500,1,IF(N50&lt;1000,2,IF(N50&lt;1500,3,IF(N50&lt;2000,4,5))))</f>
        <v>1</v>
      </c>
    </row>
    <row r="51" spans="1:15" ht="15.75">
      <c r="A51" s="10"/>
      <c r="B51" s="11" t="s">
        <v>17</v>
      </c>
      <c r="C51" s="5">
        <v>1622</v>
      </c>
      <c r="D51" s="12">
        <f>C51*540*0.001*0.85</f>
        <v>744.4979999999999</v>
      </c>
      <c r="E51" s="12">
        <f>D51*30*0.001</f>
        <v>22.33494</v>
      </c>
      <c r="F51" s="12">
        <f>D51*1*0.001</f>
        <v>0.744498</v>
      </c>
      <c r="G51" s="12">
        <f>D51*0.2*0.001</f>
        <v>0.1488996</v>
      </c>
      <c r="H51" s="12">
        <f>D51*0.04*0.001</f>
        <v>0.029779919999999998</v>
      </c>
      <c r="I51" s="12">
        <f>D51*0.15*0.001</f>
        <v>0.11167469999999999</v>
      </c>
      <c r="J51" s="12">
        <f>D51*0.015*0.001</f>
        <v>0.011167469999999999</v>
      </c>
      <c r="K51" s="12">
        <f>D51*70*0.001</f>
        <v>52.11485999999999</v>
      </c>
      <c r="L51" s="12">
        <f>D51*0.6*0.001</f>
        <v>0.44669879999999995</v>
      </c>
      <c r="M51" s="13">
        <f t="shared" si="2"/>
        <v>75.94251848999998</v>
      </c>
      <c r="N51" s="14"/>
      <c r="O51" s="10"/>
    </row>
    <row r="52" spans="1:15" ht="16.5" thickBot="1">
      <c r="A52" s="15"/>
      <c r="B52" s="16" t="s">
        <v>18</v>
      </c>
      <c r="C52" s="17"/>
      <c r="D52" s="18">
        <f>C52*540*0.001*0.6</f>
        <v>0</v>
      </c>
      <c r="E52" s="18">
        <f>D52*40*0.001</f>
        <v>0</v>
      </c>
      <c r="F52" s="18">
        <f>D52*1.5*0.001</f>
        <v>0</v>
      </c>
      <c r="G52" s="18">
        <f>D52*0.2*0.001</f>
        <v>0</v>
      </c>
      <c r="H52" s="18">
        <f>D52*0.03*0.001</f>
        <v>0</v>
      </c>
      <c r="I52" s="18">
        <f>D52*0.22*0.001</f>
        <v>0</v>
      </c>
      <c r="J52" s="18">
        <f>D52*0.02*0.001</f>
        <v>0</v>
      </c>
      <c r="K52" s="18">
        <f>D52*45*0.001</f>
        <v>0</v>
      </c>
      <c r="L52" s="18">
        <f>D52*1*0.001</f>
        <v>0</v>
      </c>
      <c r="M52" s="19">
        <f t="shared" si="2"/>
        <v>0</v>
      </c>
      <c r="N52" s="20"/>
      <c r="O52" s="15"/>
    </row>
    <row r="53" spans="1:15" ht="15.75">
      <c r="A53" s="3" t="s">
        <v>80</v>
      </c>
      <c r="B53" s="4" t="s">
        <v>16</v>
      </c>
      <c r="C53" s="5">
        <v>395</v>
      </c>
      <c r="D53" s="7">
        <f>C53*540*0.001*0.95</f>
        <v>202.635</v>
      </c>
      <c r="E53" s="7">
        <f>D53*10*0.001</f>
        <v>2.02635</v>
      </c>
      <c r="F53" s="7">
        <f>D53*0.8*0.001</f>
        <v>0.162108</v>
      </c>
      <c r="G53" s="7">
        <f>D53*0.1*0.001</f>
        <v>0.0202635</v>
      </c>
      <c r="H53" s="7">
        <f>D53*0.01*0.001</f>
        <v>0.00202635</v>
      </c>
      <c r="I53" s="7">
        <f>D53*0.1*0.001</f>
        <v>0.0202635</v>
      </c>
      <c r="J53" s="7">
        <f>D53*0.01*0.001</f>
        <v>0.00202635</v>
      </c>
      <c r="K53" s="7">
        <f>D53*5*0.001</f>
        <v>1.013175</v>
      </c>
      <c r="L53" s="7">
        <f>D53*0*0.001</f>
        <v>0</v>
      </c>
      <c r="M53" s="8">
        <f t="shared" si="2"/>
        <v>3.2462126999999996</v>
      </c>
      <c r="N53" s="9">
        <f>SUM(M53:M55)</f>
        <v>74.647162575</v>
      </c>
      <c r="O53" s="3">
        <f>IF(N53&lt;500,1,IF(N53&lt;1000,2,IF(N53&lt;1500,3,IF(N53&lt;2000,4,5))))</f>
        <v>1</v>
      </c>
    </row>
    <row r="54" spans="1:15" ht="15.75">
      <c r="A54" s="10"/>
      <c r="B54" s="11" t="s">
        <v>17</v>
      </c>
      <c r="C54" s="5">
        <v>1525</v>
      </c>
      <c r="D54" s="12">
        <f>C54*540*0.001*0.85</f>
        <v>699.975</v>
      </c>
      <c r="E54" s="12">
        <f>D54*30*0.001</f>
        <v>20.99925</v>
      </c>
      <c r="F54" s="12">
        <f>D54*1*0.001</f>
        <v>0.699975</v>
      </c>
      <c r="G54" s="12">
        <f>D54*0.2*0.001</f>
        <v>0.139995</v>
      </c>
      <c r="H54" s="12">
        <f>D54*0.04*0.001</f>
        <v>0.027999000000000003</v>
      </c>
      <c r="I54" s="12">
        <f>D54*0.15*0.001</f>
        <v>0.10499625</v>
      </c>
      <c r="J54" s="12">
        <f>D54*0.015*0.001</f>
        <v>0.010499625</v>
      </c>
      <c r="K54" s="12">
        <f>D54*70*0.001</f>
        <v>48.99825</v>
      </c>
      <c r="L54" s="12">
        <f>D54*0.6*0.001</f>
        <v>0.419985</v>
      </c>
      <c r="M54" s="13">
        <f t="shared" si="2"/>
        <v>71.400949875</v>
      </c>
      <c r="N54" s="14"/>
      <c r="O54" s="10"/>
    </row>
    <row r="55" spans="1:15" ht="16.5" thickBot="1">
      <c r="A55" s="15"/>
      <c r="B55" s="16" t="s">
        <v>18</v>
      </c>
      <c r="C55" s="17"/>
      <c r="D55" s="18">
        <f>C55*540*0.001*0.6</f>
        <v>0</v>
      </c>
      <c r="E55" s="18">
        <f>D55*40*0.001</f>
        <v>0</v>
      </c>
      <c r="F55" s="18">
        <f>D55*1.5*0.001</f>
        <v>0</v>
      </c>
      <c r="G55" s="18">
        <f>D55*0.2*0.001</f>
        <v>0</v>
      </c>
      <c r="H55" s="18">
        <f>D55*0.03*0.001</f>
        <v>0</v>
      </c>
      <c r="I55" s="18">
        <f>D55*0.22*0.001</f>
        <v>0</v>
      </c>
      <c r="J55" s="18">
        <f>D55*0.02*0.001</f>
        <v>0</v>
      </c>
      <c r="K55" s="18">
        <f>D55*45*0.001</f>
        <v>0</v>
      </c>
      <c r="L55" s="18">
        <f>D55*1*0.001</f>
        <v>0</v>
      </c>
      <c r="M55" s="19">
        <f t="shared" si="2"/>
        <v>0</v>
      </c>
      <c r="N55" s="20"/>
      <c r="O55" s="15"/>
    </row>
  </sheetData>
  <mergeCells count="54">
    <mergeCell ref="A53:A55"/>
    <mergeCell ref="N53:N55"/>
    <mergeCell ref="O53:O55"/>
    <mergeCell ref="A47:A49"/>
    <mergeCell ref="N47:N49"/>
    <mergeCell ref="O47:O49"/>
    <mergeCell ref="A50:A52"/>
    <mergeCell ref="N50:N52"/>
    <mergeCell ref="O50:O52"/>
    <mergeCell ref="A41:A43"/>
    <mergeCell ref="N41:N43"/>
    <mergeCell ref="O41:O43"/>
    <mergeCell ref="A44:A46"/>
    <mergeCell ref="N44:N46"/>
    <mergeCell ref="O44:O46"/>
    <mergeCell ref="A38:A40"/>
    <mergeCell ref="N38:N40"/>
    <mergeCell ref="O38:O40"/>
    <mergeCell ref="A32:A34"/>
    <mergeCell ref="N32:N34"/>
    <mergeCell ref="O32:O34"/>
    <mergeCell ref="A35:A37"/>
    <mergeCell ref="N35:N37"/>
    <mergeCell ref="O35:O37"/>
    <mergeCell ref="A26:A28"/>
    <mergeCell ref="N26:N28"/>
    <mergeCell ref="O26:O28"/>
    <mergeCell ref="A29:A31"/>
    <mergeCell ref="N29:N31"/>
    <mergeCell ref="O29:O31"/>
    <mergeCell ref="A20:A22"/>
    <mergeCell ref="N20:N22"/>
    <mergeCell ref="O20:O22"/>
    <mergeCell ref="A23:A25"/>
    <mergeCell ref="N23:N25"/>
    <mergeCell ref="O23:O25"/>
    <mergeCell ref="A14:A16"/>
    <mergeCell ref="N14:N16"/>
    <mergeCell ref="O14:O16"/>
    <mergeCell ref="A17:A19"/>
    <mergeCell ref="N17:N19"/>
    <mergeCell ref="O17:O19"/>
    <mergeCell ref="A8:A10"/>
    <mergeCell ref="N8:N10"/>
    <mergeCell ref="O8:O10"/>
    <mergeCell ref="A11:A13"/>
    <mergeCell ref="N11:N13"/>
    <mergeCell ref="O11:O13"/>
    <mergeCell ref="A2:A4"/>
    <mergeCell ref="N2:N4"/>
    <mergeCell ref="O2:O4"/>
    <mergeCell ref="A5:A7"/>
    <mergeCell ref="N5:N7"/>
    <mergeCell ref="O5:O7"/>
  </mergeCells>
  <conditionalFormatting sqref="O2:O55">
    <cfRule type="cellIs" priority="1" dxfId="0" operator="equal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="50" zoomScaleNormal="50" workbookViewId="0" topLeftCell="A1">
      <selection activeCell="F21" sqref="F21"/>
    </sheetView>
  </sheetViews>
  <sheetFormatPr defaultColWidth="9.140625" defaultRowHeight="12.75"/>
  <cols>
    <col min="1" max="1" width="13.57421875" style="0" bestFit="1" customWidth="1"/>
    <col min="2" max="3" width="17.8515625" style="0" bestFit="1" customWidth="1"/>
    <col min="4" max="4" width="14.7109375" style="0" bestFit="1" customWidth="1"/>
    <col min="5" max="5" width="19.8515625" style="0" bestFit="1" customWidth="1"/>
    <col min="6" max="7" width="15.28125" style="0" bestFit="1" customWidth="1"/>
    <col min="8" max="8" width="17.00390625" style="0" bestFit="1" customWidth="1"/>
    <col min="9" max="9" width="16.7109375" style="0" bestFit="1" customWidth="1"/>
    <col min="10" max="11" width="17.00390625" style="0" bestFit="1" customWidth="1"/>
    <col min="12" max="12" width="18.7109375" style="0" bestFit="1" customWidth="1"/>
    <col min="13" max="13" width="22.421875" style="0" bestFit="1" customWidth="1"/>
    <col min="14" max="14" width="19.57421875" style="0" bestFit="1" customWidth="1"/>
    <col min="15" max="15" width="18.421875" style="0" bestFit="1" customWidth="1"/>
  </cols>
  <sheetData>
    <row r="1" spans="1:15" ht="54.75" thickBo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</row>
    <row r="2" spans="1:15" ht="15.75">
      <c r="A2" s="3" t="s">
        <v>81</v>
      </c>
      <c r="B2" s="4" t="s">
        <v>16</v>
      </c>
      <c r="C2" s="5">
        <v>4737</v>
      </c>
      <c r="D2" s="6">
        <f>C2*550*0.001*0.95</f>
        <v>2475.0825</v>
      </c>
      <c r="E2" s="7">
        <f>D2*10*0.001</f>
        <v>24.750825000000003</v>
      </c>
      <c r="F2" s="7">
        <f>D2*0.8*0.001</f>
        <v>1.980066</v>
      </c>
      <c r="G2" s="7">
        <f>D2*0.1*0.001</f>
        <v>0.24750825</v>
      </c>
      <c r="H2" s="7">
        <f>D2*0.01*0.001</f>
        <v>0.024750825</v>
      </c>
      <c r="I2" s="7">
        <f>D2*0.1*0.001</f>
        <v>0.24750825</v>
      </c>
      <c r="J2" s="7">
        <f>D2*0.01*0.001</f>
        <v>0.024750825</v>
      </c>
      <c r="K2" s="7">
        <f>D2*5*0.001</f>
        <v>12.375412500000001</v>
      </c>
      <c r="L2" s="7">
        <f>D2*0*0.001</f>
        <v>0</v>
      </c>
      <c r="M2" s="8">
        <f>SUM(E2:L2)</f>
        <v>39.650821650000005</v>
      </c>
      <c r="N2" s="9">
        <f>SUM(M2:M4)</f>
        <v>965.7389159</v>
      </c>
      <c r="O2" s="3">
        <f>IF(N2&lt;500,1,IF(N2&lt;1000,2,IF(N2&lt;1500,3,IF(N2&lt;2000,4,5))))</f>
        <v>2</v>
      </c>
    </row>
    <row r="3" spans="1:15" ht="15.75">
      <c r="A3" s="10"/>
      <c r="B3" s="11" t="s">
        <v>17</v>
      </c>
      <c r="C3" s="5">
        <v>19420</v>
      </c>
      <c r="D3" s="6">
        <f>C3*550*0.001*0.85</f>
        <v>9078.85</v>
      </c>
      <c r="E3" s="12">
        <f>D3*30*0.001</f>
        <v>272.3655</v>
      </c>
      <c r="F3" s="12">
        <f>D3*1*0.001</f>
        <v>9.078850000000001</v>
      </c>
      <c r="G3" s="12">
        <f>D3*0.2*0.001</f>
        <v>1.8157700000000003</v>
      </c>
      <c r="H3" s="12">
        <f>D3*0.04*0.001</f>
        <v>0.363154</v>
      </c>
      <c r="I3" s="12">
        <f>D3*0.15*0.001</f>
        <v>1.3618275000000002</v>
      </c>
      <c r="J3" s="12">
        <f>D3*0.015*0.001</f>
        <v>0.13618275</v>
      </c>
      <c r="K3" s="12">
        <f>D3*70*0.001</f>
        <v>635.5195</v>
      </c>
      <c r="L3" s="12">
        <f>D3*0.6*0.001</f>
        <v>5.447310000000001</v>
      </c>
      <c r="M3" s="13">
        <f>SUM(E3:L3)</f>
        <v>926.08809425</v>
      </c>
      <c r="N3" s="14"/>
      <c r="O3" s="10"/>
    </row>
    <row r="4" spans="1:15" ht="16.5" thickBot="1">
      <c r="A4" s="15"/>
      <c r="B4" s="16" t="s">
        <v>18</v>
      </c>
      <c r="C4" s="17"/>
      <c r="D4" s="18">
        <f>C4*550*0.001*0.6</f>
        <v>0</v>
      </c>
      <c r="E4" s="18">
        <f>D4*40*0.001</f>
        <v>0</v>
      </c>
      <c r="F4" s="18">
        <f>D4*1.5*0.001</f>
        <v>0</v>
      </c>
      <c r="G4" s="18">
        <f>D4*0.2*0.001</f>
        <v>0</v>
      </c>
      <c r="H4" s="18">
        <f>D4*0.03*0.001</f>
        <v>0</v>
      </c>
      <c r="I4" s="18">
        <f>D4*0.22*0.001</f>
        <v>0</v>
      </c>
      <c r="J4" s="18">
        <f>D4*0.02*0.001</f>
        <v>0</v>
      </c>
      <c r="K4" s="18">
        <f>D4*45*0.001</f>
        <v>0</v>
      </c>
      <c r="L4" s="18">
        <f>D4*1*0.001</f>
        <v>0</v>
      </c>
      <c r="M4" s="19">
        <f>SUM(E4:L4)</f>
        <v>0</v>
      </c>
      <c r="N4" s="20"/>
      <c r="O4" s="15"/>
    </row>
    <row r="5" spans="1:15" ht="15.75">
      <c r="A5" s="3" t="s">
        <v>82</v>
      </c>
      <c r="B5" s="4" t="s">
        <v>16</v>
      </c>
      <c r="C5" s="5"/>
      <c r="D5" s="6">
        <f>C5*550*0.001*0.95</f>
        <v>0</v>
      </c>
      <c r="E5" s="7">
        <f>D5*10*0.001</f>
        <v>0</v>
      </c>
      <c r="F5" s="7">
        <f>D5*0.8*0.001</f>
        <v>0</v>
      </c>
      <c r="G5" s="7">
        <f>D5*0.1*0.001</f>
        <v>0</v>
      </c>
      <c r="H5" s="7">
        <f>D5*0.01*0.001</f>
        <v>0</v>
      </c>
      <c r="I5" s="7">
        <f>D5*0.1*0.001</f>
        <v>0</v>
      </c>
      <c r="J5" s="7">
        <f>D5*0.01*0.001</f>
        <v>0</v>
      </c>
      <c r="K5" s="7">
        <f>D5*5*0.001</f>
        <v>0</v>
      </c>
      <c r="L5" s="7">
        <f>D5*0*0.001</f>
        <v>0</v>
      </c>
      <c r="M5" s="8">
        <f aca="true" t="shared" si="0" ref="M5:M40">SUM(E5:L5)</f>
        <v>0</v>
      </c>
      <c r="N5" s="9">
        <f>SUM(M5:M7)</f>
        <v>302.71921845</v>
      </c>
      <c r="O5" s="3">
        <f>IF(N5&lt;500,1,IF(N5&lt;1000,2,IF(N5&lt;1500,3,IF(N5&lt;2000,4,5))))</f>
        <v>1</v>
      </c>
    </row>
    <row r="6" spans="1:15" ht="15.75">
      <c r="A6" s="10"/>
      <c r="B6" s="11" t="s">
        <v>17</v>
      </c>
      <c r="C6" s="5">
        <v>6348</v>
      </c>
      <c r="D6" s="6">
        <f>C6*550*0.001*0.85</f>
        <v>2967.69</v>
      </c>
      <c r="E6" s="12">
        <f>D6*30*0.001</f>
        <v>89.0307</v>
      </c>
      <c r="F6" s="12">
        <f>D6*1*0.001</f>
        <v>2.96769</v>
      </c>
      <c r="G6" s="12">
        <f>D6*0.2*0.001</f>
        <v>0.593538</v>
      </c>
      <c r="H6" s="12">
        <f>D6*0.04*0.001</f>
        <v>0.1187076</v>
      </c>
      <c r="I6" s="12">
        <f>D6*0.15*0.001</f>
        <v>0.44515350000000004</v>
      </c>
      <c r="J6" s="12">
        <f>D6*0.015*0.001</f>
        <v>0.04451535</v>
      </c>
      <c r="K6" s="12">
        <f>D6*70*0.001</f>
        <v>207.7383</v>
      </c>
      <c r="L6" s="12">
        <f>D6*0.6*0.001</f>
        <v>1.7806140000000001</v>
      </c>
      <c r="M6" s="13">
        <f t="shared" si="0"/>
        <v>302.71921845</v>
      </c>
      <c r="N6" s="14"/>
      <c r="O6" s="10"/>
    </row>
    <row r="7" spans="1:15" ht="16.5" thickBot="1">
      <c r="A7" s="15"/>
      <c r="B7" s="16" t="s">
        <v>18</v>
      </c>
      <c r="C7" s="17"/>
      <c r="D7" s="18">
        <f>C7*550*0.001*0.6</f>
        <v>0</v>
      </c>
      <c r="E7" s="18">
        <f>D7*40*0.001</f>
        <v>0</v>
      </c>
      <c r="F7" s="18">
        <f>D7*1.5*0.001</f>
        <v>0</v>
      </c>
      <c r="G7" s="18">
        <f>D7*0.2*0.001</f>
        <v>0</v>
      </c>
      <c r="H7" s="18">
        <f>D7*0.03*0.001</f>
        <v>0</v>
      </c>
      <c r="I7" s="18">
        <f>D7*0.22*0.001</f>
        <v>0</v>
      </c>
      <c r="J7" s="18">
        <f>D7*0.02*0.001</f>
        <v>0</v>
      </c>
      <c r="K7" s="18">
        <f>D7*45*0.001</f>
        <v>0</v>
      </c>
      <c r="L7" s="18">
        <f>D7*1*0.001</f>
        <v>0</v>
      </c>
      <c r="M7" s="19">
        <f t="shared" si="0"/>
        <v>0</v>
      </c>
      <c r="N7" s="20"/>
      <c r="O7" s="15"/>
    </row>
    <row r="8" spans="1:15" ht="15.75">
      <c r="A8" s="3" t="s">
        <v>83</v>
      </c>
      <c r="B8" s="4" t="s">
        <v>16</v>
      </c>
      <c r="C8" s="5">
        <v>1375</v>
      </c>
      <c r="D8" s="6">
        <f>C8*550*0.001*0.95</f>
        <v>718.4375</v>
      </c>
      <c r="E8" s="7">
        <f>D8*10*0.001</f>
        <v>7.184375</v>
      </c>
      <c r="F8" s="7">
        <f>D8*0.8*0.001</f>
        <v>0.57475</v>
      </c>
      <c r="G8" s="7">
        <f>D8*0.1*0.001</f>
        <v>0.07184375</v>
      </c>
      <c r="H8" s="7">
        <f>D8*0.01*0.001</f>
        <v>0.007184375000000001</v>
      </c>
      <c r="I8" s="7">
        <f>D8*0.1*0.001</f>
        <v>0.07184375</v>
      </c>
      <c r="J8" s="7">
        <f>D8*0.01*0.001</f>
        <v>0.007184375000000001</v>
      </c>
      <c r="K8" s="7">
        <f>D8*5*0.001</f>
        <v>3.5921875</v>
      </c>
      <c r="L8" s="7">
        <f>D8*0*0.001</f>
        <v>0</v>
      </c>
      <c r="M8" s="8">
        <f t="shared" si="0"/>
        <v>11.50936875</v>
      </c>
      <c r="N8" s="9">
        <f>SUM(M8:M10)</f>
        <v>151.424016975</v>
      </c>
      <c r="O8" s="3">
        <f>IF(N8&lt;500,1,IF(N8&lt;1000,2,IF(N8&lt;1500,3,IF(N8&lt;2000,4,5))))</f>
        <v>1</v>
      </c>
    </row>
    <row r="9" spans="1:15" ht="15.75">
      <c r="A9" s="10"/>
      <c r="B9" s="11" t="s">
        <v>17</v>
      </c>
      <c r="C9" s="5">
        <v>2934</v>
      </c>
      <c r="D9" s="6">
        <f>C9*550*0.001*0.85</f>
        <v>1371.645</v>
      </c>
      <c r="E9" s="12">
        <f>D9*30*0.001</f>
        <v>41.14935</v>
      </c>
      <c r="F9" s="12">
        <f>D9*1*0.001</f>
        <v>1.371645</v>
      </c>
      <c r="G9" s="12">
        <f>D9*0.2*0.001</f>
        <v>0.274329</v>
      </c>
      <c r="H9" s="12">
        <f>D9*0.04*0.001</f>
        <v>0.0548658</v>
      </c>
      <c r="I9" s="12">
        <f>D9*0.15*0.001</f>
        <v>0.20574675</v>
      </c>
      <c r="J9" s="12">
        <f>D9*0.015*0.001</f>
        <v>0.020574675</v>
      </c>
      <c r="K9" s="12">
        <f>D9*70*0.001</f>
        <v>96.01514999999999</v>
      </c>
      <c r="L9" s="12">
        <f>D9*0.6*0.001</f>
        <v>0.822987</v>
      </c>
      <c r="M9" s="13">
        <f t="shared" si="0"/>
        <v>139.914648225</v>
      </c>
      <c r="N9" s="14"/>
      <c r="O9" s="10"/>
    </row>
    <row r="10" spans="1:15" ht="16.5" thickBot="1">
      <c r="A10" s="15"/>
      <c r="B10" s="16" t="s">
        <v>18</v>
      </c>
      <c r="C10" s="17"/>
      <c r="D10" s="18">
        <f>C10*550*0.001*0.6</f>
        <v>0</v>
      </c>
      <c r="E10" s="18">
        <f>D10*40*0.001</f>
        <v>0</v>
      </c>
      <c r="F10" s="18">
        <f>D10*1.5*0.001</f>
        <v>0</v>
      </c>
      <c r="G10" s="18">
        <f>D10*0.2*0.001</f>
        <v>0</v>
      </c>
      <c r="H10" s="18">
        <f>D10*0.03*0.001</f>
        <v>0</v>
      </c>
      <c r="I10" s="18">
        <f>D10*0.22*0.001</f>
        <v>0</v>
      </c>
      <c r="J10" s="18">
        <f>D10*0.02*0.001</f>
        <v>0</v>
      </c>
      <c r="K10" s="18">
        <f>D10*45*0.001</f>
        <v>0</v>
      </c>
      <c r="L10" s="18">
        <f>D10*1*0.001</f>
        <v>0</v>
      </c>
      <c r="M10" s="19">
        <f t="shared" si="0"/>
        <v>0</v>
      </c>
      <c r="N10" s="20"/>
      <c r="O10" s="15"/>
    </row>
    <row r="11" spans="1:15" ht="15.75">
      <c r="A11" s="3" t="s">
        <v>84</v>
      </c>
      <c r="B11" s="4" t="s">
        <v>16</v>
      </c>
      <c r="C11" s="5">
        <v>6647</v>
      </c>
      <c r="D11" s="6">
        <f>C11*550*0.001*0.95</f>
        <v>3473.0575</v>
      </c>
      <c r="E11" s="7">
        <f>D11*10*0.001</f>
        <v>34.730574999999995</v>
      </c>
      <c r="F11" s="7">
        <f>D11*0.8*0.001</f>
        <v>2.7784459999999997</v>
      </c>
      <c r="G11" s="7">
        <f>D11*0.1*0.001</f>
        <v>0.34730574999999997</v>
      </c>
      <c r="H11" s="7">
        <f>D11*0.01*0.001</f>
        <v>0.034730575</v>
      </c>
      <c r="I11" s="7">
        <f>D11*0.1*0.001</f>
        <v>0.34730574999999997</v>
      </c>
      <c r="J11" s="7">
        <f>D11*0.01*0.001</f>
        <v>0.034730575</v>
      </c>
      <c r="K11" s="7">
        <f>D11*5*0.001</f>
        <v>17.365287499999997</v>
      </c>
      <c r="L11" s="7">
        <f>D11*0*0.001</f>
        <v>0</v>
      </c>
      <c r="M11" s="8">
        <f t="shared" si="0"/>
        <v>55.63838114999999</v>
      </c>
      <c r="N11" s="9">
        <f>SUM(M11:M13)</f>
        <v>1498.3972624499997</v>
      </c>
      <c r="O11" s="3">
        <f>IF(N11&lt;500,1,IF(N11&lt;1000,2,IF(N11&lt;1500,3,IF(N11&lt;2000,4,5))))</f>
        <v>3</v>
      </c>
    </row>
    <row r="12" spans="1:15" ht="15.75">
      <c r="A12" s="10"/>
      <c r="B12" s="11" t="s">
        <v>17</v>
      </c>
      <c r="C12" s="5">
        <v>29160</v>
      </c>
      <c r="D12" s="6">
        <f>C12*550*0.001*0.85</f>
        <v>13632.3</v>
      </c>
      <c r="E12" s="12">
        <f>D12*30*0.001</f>
        <v>408.969</v>
      </c>
      <c r="F12" s="12">
        <f>D12*1*0.001</f>
        <v>13.632299999999999</v>
      </c>
      <c r="G12" s="12">
        <f>D12*0.2*0.001</f>
        <v>2.72646</v>
      </c>
      <c r="H12" s="12">
        <f>D12*0.04*0.001</f>
        <v>0.545292</v>
      </c>
      <c r="I12" s="12">
        <f>D12*0.15*0.001</f>
        <v>2.044845</v>
      </c>
      <c r="J12" s="12">
        <f>D12*0.015*0.001</f>
        <v>0.20448449999999999</v>
      </c>
      <c r="K12" s="12">
        <f>D12*70*0.001</f>
        <v>954.261</v>
      </c>
      <c r="L12" s="12">
        <f>D12*0.6*0.001</f>
        <v>8.17938</v>
      </c>
      <c r="M12" s="13">
        <f t="shared" si="0"/>
        <v>1390.5627614999999</v>
      </c>
      <c r="N12" s="14"/>
      <c r="O12" s="10"/>
    </row>
    <row r="13" spans="1:15" ht="16.5" thickBot="1">
      <c r="A13" s="15"/>
      <c r="B13" s="16" t="s">
        <v>18</v>
      </c>
      <c r="C13" s="17">
        <v>1798</v>
      </c>
      <c r="D13" s="18">
        <f>C13*550*0.001*0.6</f>
        <v>593.3399999999999</v>
      </c>
      <c r="E13" s="18">
        <f>D13*40*0.001</f>
        <v>23.7336</v>
      </c>
      <c r="F13" s="18">
        <f>D13*1.5*0.001</f>
        <v>0.8900099999999999</v>
      </c>
      <c r="G13" s="18">
        <f>D13*0.2*0.001</f>
        <v>0.118668</v>
      </c>
      <c r="H13" s="18">
        <f>D13*0.03*0.001</f>
        <v>0.0178002</v>
      </c>
      <c r="I13" s="18">
        <f>D13*0.22*0.001</f>
        <v>0.1305348</v>
      </c>
      <c r="J13" s="18">
        <f>D13*0.02*0.001</f>
        <v>0.011866799999999999</v>
      </c>
      <c r="K13" s="18">
        <f>D13*45*0.001</f>
        <v>26.700299999999995</v>
      </c>
      <c r="L13" s="18">
        <f>D13*1*0.001</f>
        <v>0.59334</v>
      </c>
      <c r="M13" s="19">
        <f t="shared" si="0"/>
        <v>52.19611979999999</v>
      </c>
      <c r="N13" s="20"/>
      <c r="O13" s="15"/>
    </row>
    <row r="14" spans="1:15" ht="15.75">
      <c r="A14" s="3" t="s">
        <v>85</v>
      </c>
      <c r="B14" s="4" t="s">
        <v>16</v>
      </c>
      <c r="C14" s="5">
        <v>6542</v>
      </c>
      <c r="D14" s="6">
        <f>C14*550*0.001*0.95</f>
        <v>3418.1949999999997</v>
      </c>
      <c r="E14" s="7">
        <f>D14*10*0.001</f>
        <v>34.18195</v>
      </c>
      <c r="F14" s="7">
        <f>D14*0.8*0.001</f>
        <v>2.734556</v>
      </c>
      <c r="G14" s="7">
        <f>D14*0.1*0.001</f>
        <v>0.3418195</v>
      </c>
      <c r="H14" s="7">
        <f>D14*0.01*0.001</f>
        <v>0.03418195</v>
      </c>
      <c r="I14" s="7">
        <f>D14*0.1*0.001</f>
        <v>0.3418195</v>
      </c>
      <c r="J14" s="7">
        <f>D14*0.01*0.001</f>
        <v>0.03418195</v>
      </c>
      <c r="K14" s="7">
        <f>D14*5*0.001</f>
        <v>17.090975</v>
      </c>
      <c r="L14" s="7">
        <f>D14*0*0.001</f>
        <v>0</v>
      </c>
      <c r="M14" s="8">
        <f t="shared" si="0"/>
        <v>54.75948389999999</v>
      </c>
      <c r="N14" s="9">
        <f>SUM(M14:M16)</f>
        <v>631.1350982749998</v>
      </c>
      <c r="O14" s="3">
        <f>IF(N14&lt;500,1,IF(N14&lt;1000,2,IF(N14&lt;1500,3,IF(N14&lt;2000,4,5))))</f>
        <v>2</v>
      </c>
    </row>
    <row r="15" spans="1:15" ht="15.75">
      <c r="A15" s="10"/>
      <c r="B15" s="11" t="s">
        <v>17</v>
      </c>
      <c r="C15" s="5">
        <v>11770</v>
      </c>
      <c r="D15" s="6">
        <f>C15*550*0.001*0.85</f>
        <v>5502.474999999999</v>
      </c>
      <c r="E15" s="12">
        <f>D15*30*0.001</f>
        <v>165.07424999999998</v>
      </c>
      <c r="F15" s="12">
        <f>D15*1*0.001</f>
        <v>5.502475</v>
      </c>
      <c r="G15" s="12">
        <f>D15*0.2*0.001</f>
        <v>1.100495</v>
      </c>
      <c r="H15" s="12">
        <f>D15*0.04*0.001</f>
        <v>0.220099</v>
      </c>
      <c r="I15" s="12">
        <f>D15*0.15*0.001</f>
        <v>0.8253712499999999</v>
      </c>
      <c r="J15" s="12">
        <f>D15*0.015*0.001</f>
        <v>0.08253712499999999</v>
      </c>
      <c r="K15" s="12">
        <f>D15*70*0.001</f>
        <v>385.17324999999994</v>
      </c>
      <c r="L15" s="12">
        <f>D15*0.6*0.001</f>
        <v>3.3014849999999996</v>
      </c>
      <c r="M15" s="13">
        <f t="shared" si="0"/>
        <v>561.2799623749999</v>
      </c>
      <c r="N15" s="14"/>
      <c r="O15" s="10"/>
    </row>
    <row r="16" spans="1:15" ht="16.5" thickBot="1">
      <c r="A16" s="15"/>
      <c r="B16" s="16" t="s">
        <v>18</v>
      </c>
      <c r="C16" s="17">
        <v>520</v>
      </c>
      <c r="D16" s="18">
        <f>C16*550*0.001*0.6</f>
        <v>171.6</v>
      </c>
      <c r="E16" s="18">
        <f>D16*40*0.001</f>
        <v>6.864</v>
      </c>
      <c r="F16" s="18">
        <f>D16*1.5*0.001</f>
        <v>0.25739999999999996</v>
      </c>
      <c r="G16" s="18">
        <f>D16*0.2*0.001</f>
        <v>0.03432</v>
      </c>
      <c r="H16" s="18">
        <f>D16*0.03*0.001</f>
        <v>0.005148</v>
      </c>
      <c r="I16" s="18">
        <f>D16*0.22*0.001</f>
        <v>0.037752</v>
      </c>
      <c r="J16" s="18">
        <f>D16*0.02*0.001</f>
        <v>0.003432</v>
      </c>
      <c r="K16" s="18">
        <f>D16*45*0.001</f>
        <v>7.722</v>
      </c>
      <c r="L16" s="18">
        <f>D16*1*0.001</f>
        <v>0.1716</v>
      </c>
      <c r="M16" s="19">
        <f t="shared" si="0"/>
        <v>15.095652</v>
      </c>
      <c r="N16" s="20"/>
      <c r="O16" s="15"/>
    </row>
    <row r="17" spans="1:15" ht="15.75">
      <c r="A17" s="3" t="s">
        <v>86</v>
      </c>
      <c r="B17" s="4" t="s">
        <v>16</v>
      </c>
      <c r="C17" s="5">
        <v>385</v>
      </c>
      <c r="D17" s="6">
        <f>C17*550*0.001*0.95</f>
        <v>201.1625</v>
      </c>
      <c r="E17" s="7">
        <f>D17*10*0.001</f>
        <v>2.011625</v>
      </c>
      <c r="F17" s="7">
        <f>D17*0.8*0.001</f>
        <v>0.16093000000000002</v>
      </c>
      <c r="G17" s="7">
        <f>D17*0.1*0.001</f>
        <v>0.020116250000000002</v>
      </c>
      <c r="H17" s="7">
        <f>D17*0.01*0.001</f>
        <v>0.002011625</v>
      </c>
      <c r="I17" s="7">
        <f>D17*0.1*0.001</f>
        <v>0.020116250000000002</v>
      </c>
      <c r="J17" s="7">
        <f>D17*0.01*0.001</f>
        <v>0.002011625</v>
      </c>
      <c r="K17" s="7">
        <f>D17*5*0.001</f>
        <v>1.0058125</v>
      </c>
      <c r="L17" s="7">
        <f>D17*0*0.001</f>
        <v>0</v>
      </c>
      <c r="M17" s="8">
        <f t="shared" si="0"/>
        <v>3.2226232500000007</v>
      </c>
      <c r="N17" s="9">
        <f>SUM(M17:M19)</f>
        <v>176.80453175</v>
      </c>
      <c r="O17" s="3">
        <f>IF(N17&lt;500,1,IF(N17&lt;1000,2,IF(N17&lt;1500,3,IF(N17&lt;2000,4,5))))</f>
        <v>1</v>
      </c>
    </row>
    <row r="18" spans="1:15" ht="15.75">
      <c r="A18" s="10"/>
      <c r="B18" s="11" t="s">
        <v>17</v>
      </c>
      <c r="C18" s="5">
        <v>3640</v>
      </c>
      <c r="D18" s="6">
        <f>C18*550*0.001*0.85</f>
        <v>1701.7</v>
      </c>
      <c r="E18" s="12">
        <f>D18*30*0.001</f>
        <v>51.051</v>
      </c>
      <c r="F18" s="12">
        <f>D18*1*0.001</f>
        <v>1.7017</v>
      </c>
      <c r="G18" s="12">
        <f>D18*0.2*0.001</f>
        <v>0.34034000000000003</v>
      </c>
      <c r="H18" s="12">
        <f>D18*0.04*0.001</f>
        <v>0.068068</v>
      </c>
      <c r="I18" s="12">
        <f>D18*0.15*0.001</f>
        <v>0.255255</v>
      </c>
      <c r="J18" s="12">
        <f>D18*0.015*0.001</f>
        <v>0.025525500000000003</v>
      </c>
      <c r="K18" s="12">
        <f>D18*70*0.001</f>
        <v>119.119</v>
      </c>
      <c r="L18" s="12">
        <f>D18*0.6*0.001</f>
        <v>1.02102</v>
      </c>
      <c r="M18" s="13">
        <f t="shared" si="0"/>
        <v>173.5819085</v>
      </c>
      <c r="N18" s="14"/>
      <c r="O18" s="10"/>
    </row>
    <row r="19" spans="1:15" ht="16.5" thickBot="1">
      <c r="A19" s="15"/>
      <c r="B19" s="16" t="s">
        <v>18</v>
      </c>
      <c r="C19" s="17"/>
      <c r="D19" s="18">
        <f>C19*550*0.001*0.6</f>
        <v>0</v>
      </c>
      <c r="E19" s="18">
        <f>D19*40*0.001</f>
        <v>0</v>
      </c>
      <c r="F19" s="18">
        <f>D19*1.5*0.001</f>
        <v>0</v>
      </c>
      <c r="G19" s="18">
        <f>D19*0.2*0.001</f>
        <v>0</v>
      </c>
      <c r="H19" s="18">
        <f>D19*0.03*0.001</f>
        <v>0</v>
      </c>
      <c r="I19" s="18">
        <f>D19*0.22*0.001</f>
        <v>0</v>
      </c>
      <c r="J19" s="18">
        <f>D19*0.02*0.001</f>
        <v>0</v>
      </c>
      <c r="K19" s="18">
        <f>D19*45*0.001</f>
        <v>0</v>
      </c>
      <c r="L19" s="18">
        <f>D19*1*0.001</f>
        <v>0</v>
      </c>
      <c r="M19" s="19">
        <f t="shared" si="0"/>
        <v>0</v>
      </c>
      <c r="N19" s="20"/>
      <c r="O19" s="15"/>
    </row>
    <row r="20" spans="1:15" ht="15.75">
      <c r="A20" s="3" t="s">
        <v>87</v>
      </c>
      <c r="B20" s="4" t="s">
        <v>16</v>
      </c>
      <c r="C20" s="5"/>
      <c r="D20" s="6">
        <f>C20*550*0.001*0.95</f>
        <v>0</v>
      </c>
      <c r="E20" s="7">
        <f>D20*10*0.001</f>
        <v>0</v>
      </c>
      <c r="F20" s="7">
        <f>D20*0.8*0.001</f>
        <v>0</v>
      </c>
      <c r="G20" s="7">
        <f>D20*0.1*0.001</f>
        <v>0</v>
      </c>
      <c r="H20" s="7">
        <f>D20*0.01*0.001</f>
        <v>0</v>
      </c>
      <c r="I20" s="7">
        <f>D20*0.1*0.001</f>
        <v>0</v>
      </c>
      <c r="J20" s="7">
        <f>D20*0.01*0.001</f>
        <v>0</v>
      </c>
      <c r="K20" s="7">
        <f>D20*5*0.001</f>
        <v>0</v>
      </c>
      <c r="L20" s="7">
        <f>D20*0*0.001</f>
        <v>0</v>
      </c>
      <c r="M20" s="8">
        <f t="shared" si="0"/>
        <v>0</v>
      </c>
      <c r="N20" s="9">
        <f>SUM(M20:M22)</f>
        <v>71.054132875</v>
      </c>
      <c r="O20" s="3">
        <f>IF(N20&lt;500,1,IF(N20&lt;1000,2,IF(N20&lt;1500,3,IF(N20&lt;2000,4,5))))</f>
        <v>1</v>
      </c>
    </row>
    <row r="21" spans="1:15" ht="15.75">
      <c r="A21" s="10"/>
      <c r="B21" s="11" t="s">
        <v>17</v>
      </c>
      <c r="C21" s="5">
        <v>1490</v>
      </c>
      <c r="D21" s="6">
        <f>C21*550*0.001*0.85</f>
        <v>696.5749999999999</v>
      </c>
      <c r="E21" s="12">
        <f>D21*30*0.001</f>
        <v>20.897249999999996</v>
      </c>
      <c r="F21" s="12">
        <f>D21*1*0.001</f>
        <v>0.6965749999999999</v>
      </c>
      <c r="G21" s="12">
        <f>D21*0.2*0.001</f>
        <v>0.139315</v>
      </c>
      <c r="H21" s="12">
        <f>D21*0.04*0.001</f>
        <v>0.027863</v>
      </c>
      <c r="I21" s="12">
        <f>D21*0.15*0.001</f>
        <v>0.10448624999999999</v>
      </c>
      <c r="J21" s="12">
        <f>D21*0.015*0.001</f>
        <v>0.010448624999999998</v>
      </c>
      <c r="K21" s="12">
        <f>D21*70*0.001</f>
        <v>48.76024999999999</v>
      </c>
      <c r="L21" s="12">
        <f>D21*0.6*0.001</f>
        <v>0.41794499999999996</v>
      </c>
      <c r="M21" s="13">
        <f t="shared" si="0"/>
        <v>71.054132875</v>
      </c>
      <c r="N21" s="14"/>
      <c r="O21" s="10"/>
    </row>
    <row r="22" spans="1:15" ht="16.5" thickBot="1">
      <c r="A22" s="15"/>
      <c r="B22" s="16" t="s">
        <v>18</v>
      </c>
      <c r="C22" s="17"/>
      <c r="D22" s="18">
        <f>C22*550*0.001*0.6</f>
        <v>0</v>
      </c>
      <c r="E22" s="18">
        <f>D22*40*0.001</f>
        <v>0</v>
      </c>
      <c r="F22" s="18">
        <f>D22*1.5*0.001</f>
        <v>0</v>
      </c>
      <c r="G22" s="18">
        <f>D22*0.2*0.001</f>
        <v>0</v>
      </c>
      <c r="H22" s="18">
        <f>D22*0.03*0.001</f>
        <v>0</v>
      </c>
      <c r="I22" s="18">
        <f>D22*0.22*0.001</f>
        <v>0</v>
      </c>
      <c r="J22" s="18">
        <f>D22*0.02*0.001</f>
        <v>0</v>
      </c>
      <c r="K22" s="18">
        <f>D22*45*0.001</f>
        <v>0</v>
      </c>
      <c r="L22" s="18">
        <f>D22*1*0.001</f>
        <v>0</v>
      </c>
      <c r="M22" s="19">
        <f t="shared" si="0"/>
        <v>0</v>
      </c>
      <c r="N22" s="20"/>
      <c r="O22" s="15"/>
    </row>
    <row r="23" spans="1:15" ht="15.75">
      <c r="A23" s="3" t="s">
        <v>88</v>
      </c>
      <c r="B23" s="4" t="s">
        <v>16</v>
      </c>
      <c r="C23" s="5">
        <v>2142</v>
      </c>
      <c r="D23" s="6">
        <f>C23*550*0.001*0.95</f>
        <v>1119.1950000000002</v>
      </c>
      <c r="E23" s="7">
        <f>D23*10*0.001</f>
        <v>11.19195</v>
      </c>
      <c r="F23" s="7">
        <f>D23*0.8*0.001</f>
        <v>0.8953560000000003</v>
      </c>
      <c r="G23" s="7">
        <f>D23*0.1*0.001</f>
        <v>0.11191950000000003</v>
      </c>
      <c r="H23" s="7">
        <f>D23*0.01*0.001</f>
        <v>0.011191950000000003</v>
      </c>
      <c r="I23" s="7">
        <f>D23*0.1*0.001</f>
        <v>0.11191950000000003</v>
      </c>
      <c r="J23" s="7">
        <f>D23*0.01*0.001</f>
        <v>0.011191950000000003</v>
      </c>
      <c r="K23" s="7">
        <f>D23*5*0.001</f>
        <v>5.595975</v>
      </c>
      <c r="L23" s="7">
        <f>D23*0*0.001</f>
        <v>0</v>
      </c>
      <c r="M23" s="8">
        <f t="shared" si="0"/>
        <v>17.929503900000004</v>
      </c>
      <c r="N23" s="9">
        <f>SUM(M23:M25)</f>
        <v>258.3788746</v>
      </c>
      <c r="O23" s="3">
        <f>IF(N23&lt;500,1,IF(N23&lt;1000,2,IF(N23&lt;1500,3,IF(N23&lt;2000,4,5))))</f>
        <v>1</v>
      </c>
    </row>
    <row r="24" spans="1:15" ht="15.75">
      <c r="A24" s="10"/>
      <c r="B24" s="11" t="s">
        <v>17</v>
      </c>
      <c r="C24" s="5">
        <v>4736</v>
      </c>
      <c r="D24" s="6">
        <f>C24*550*0.001*0.85</f>
        <v>2214.08</v>
      </c>
      <c r="E24" s="12">
        <f>D24*30*0.001</f>
        <v>66.4224</v>
      </c>
      <c r="F24" s="12">
        <f>D24*1*0.001</f>
        <v>2.21408</v>
      </c>
      <c r="G24" s="12">
        <f>D24*0.2*0.001</f>
        <v>0.44281600000000004</v>
      </c>
      <c r="H24" s="12">
        <f>D24*0.04*0.001</f>
        <v>0.0885632</v>
      </c>
      <c r="I24" s="12">
        <f>D24*0.15*0.001</f>
        <v>0.33211199999999996</v>
      </c>
      <c r="J24" s="12">
        <f>D24*0.015*0.001</f>
        <v>0.033211199999999996</v>
      </c>
      <c r="K24" s="12">
        <f>D24*70*0.001</f>
        <v>154.9856</v>
      </c>
      <c r="L24" s="12">
        <f>D24*0.6*0.001</f>
        <v>1.3284479999999999</v>
      </c>
      <c r="M24" s="13">
        <f t="shared" si="0"/>
        <v>225.84723039999997</v>
      </c>
      <c r="N24" s="14"/>
      <c r="O24" s="10"/>
    </row>
    <row r="25" spans="1:15" ht="16.5" thickBot="1">
      <c r="A25" s="15"/>
      <c r="B25" s="16" t="s">
        <v>18</v>
      </c>
      <c r="C25" s="17">
        <v>503</v>
      </c>
      <c r="D25" s="18">
        <f>C25*550*0.001*0.6</f>
        <v>165.99</v>
      </c>
      <c r="E25" s="18">
        <f>D25*40*0.001</f>
        <v>6.639600000000001</v>
      </c>
      <c r="F25" s="18">
        <f>D25*1.5*0.001</f>
        <v>0.248985</v>
      </c>
      <c r="G25" s="18">
        <f>D25*0.2*0.001</f>
        <v>0.033198</v>
      </c>
      <c r="H25" s="18">
        <f>D25*0.03*0.001</f>
        <v>0.0049797</v>
      </c>
      <c r="I25" s="18">
        <f>D25*0.22*0.001</f>
        <v>0.0365178</v>
      </c>
      <c r="J25" s="18">
        <f>D25*0.02*0.001</f>
        <v>0.0033198000000000004</v>
      </c>
      <c r="K25" s="18">
        <f>D25*45*0.001</f>
        <v>7.46955</v>
      </c>
      <c r="L25" s="18">
        <f>D25*1*0.001</f>
        <v>0.16599000000000003</v>
      </c>
      <c r="M25" s="19">
        <f t="shared" si="0"/>
        <v>14.602140300000002</v>
      </c>
      <c r="N25" s="20"/>
      <c r="O25" s="15"/>
    </row>
    <row r="26" spans="1:15" ht="15.75">
      <c r="A26" s="3" t="s">
        <v>89</v>
      </c>
      <c r="B26" s="4" t="s">
        <v>16</v>
      </c>
      <c r="C26" s="5">
        <v>1531</v>
      </c>
      <c r="D26" s="6">
        <f>C26*550*0.001*0.95</f>
        <v>799.9475</v>
      </c>
      <c r="E26" s="7">
        <f>D26*10*0.001</f>
        <v>7.999475</v>
      </c>
      <c r="F26" s="7">
        <f>D26*0.8*0.001</f>
        <v>0.6399580000000001</v>
      </c>
      <c r="G26" s="7">
        <f>D26*0.1*0.001</f>
        <v>0.07999475000000002</v>
      </c>
      <c r="H26" s="7">
        <f>D26*0.01*0.001</f>
        <v>0.007999475</v>
      </c>
      <c r="I26" s="7">
        <f>D26*0.1*0.001</f>
        <v>0.07999475000000002</v>
      </c>
      <c r="J26" s="7">
        <f>D26*0.01*0.001</f>
        <v>0.007999475</v>
      </c>
      <c r="K26" s="7">
        <f>D26*5*0.001</f>
        <v>3.9997375</v>
      </c>
      <c r="L26" s="7">
        <f>D26*0*0.001</f>
        <v>0</v>
      </c>
      <c r="M26" s="8">
        <f t="shared" si="0"/>
        <v>12.815158950000002</v>
      </c>
      <c r="N26" s="9">
        <f>SUM(M26:M28)</f>
        <v>101.56129403749999</v>
      </c>
      <c r="O26" s="3">
        <f>IF(N26&lt;500,1,IF(N26&lt;1000,2,IF(N26&lt;1500,3,IF(N26&lt;2000,4,5))))</f>
        <v>1</v>
      </c>
    </row>
    <row r="27" spans="1:15" ht="15.75">
      <c r="A27" s="10"/>
      <c r="B27" s="11" t="s">
        <v>17</v>
      </c>
      <c r="C27" s="5">
        <v>1861</v>
      </c>
      <c r="D27" s="6">
        <f>C27*550*0.001*0.85</f>
        <v>870.0175</v>
      </c>
      <c r="E27" s="12">
        <f>D27*30*0.001</f>
        <v>26.100525</v>
      </c>
      <c r="F27" s="12">
        <f>D27*1*0.001</f>
        <v>0.8700175000000001</v>
      </c>
      <c r="G27" s="12">
        <f>D27*0.2*0.001</f>
        <v>0.17400350000000003</v>
      </c>
      <c r="H27" s="12">
        <f>D27*0.04*0.001</f>
        <v>0.0348007</v>
      </c>
      <c r="I27" s="12">
        <f>D27*0.15*0.001</f>
        <v>0.130502625</v>
      </c>
      <c r="J27" s="12">
        <f>D27*0.015*0.001</f>
        <v>0.013050262500000001</v>
      </c>
      <c r="K27" s="12">
        <f>D27*70*0.001</f>
        <v>60.901225000000004</v>
      </c>
      <c r="L27" s="12">
        <f>D27*0.6*0.001</f>
        <v>0.5220105</v>
      </c>
      <c r="M27" s="13">
        <f t="shared" si="0"/>
        <v>88.7461350875</v>
      </c>
      <c r="N27" s="14"/>
      <c r="O27" s="10"/>
    </row>
    <row r="28" spans="1:15" ht="16.5" thickBot="1">
      <c r="A28" s="15"/>
      <c r="B28" s="16" t="s">
        <v>18</v>
      </c>
      <c r="C28" s="17"/>
      <c r="D28" s="18">
        <f>C28*550*0.001*0.6</f>
        <v>0</v>
      </c>
      <c r="E28" s="18">
        <f>D28*40*0.001</f>
        <v>0</v>
      </c>
      <c r="F28" s="18">
        <f>D28*1.5*0.001</f>
        <v>0</v>
      </c>
      <c r="G28" s="18">
        <f>D28*0.2*0.001</f>
        <v>0</v>
      </c>
      <c r="H28" s="18">
        <f>D28*0.03*0.001</f>
        <v>0</v>
      </c>
      <c r="I28" s="18">
        <f>D28*0.22*0.001</f>
        <v>0</v>
      </c>
      <c r="J28" s="18">
        <f>D28*0.02*0.001</f>
        <v>0</v>
      </c>
      <c r="K28" s="18">
        <f>D28*45*0.001</f>
        <v>0</v>
      </c>
      <c r="L28" s="18">
        <f>D28*1*0.001</f>
        <v>0</v>
      </c>
      <c r="M28" s="19">
        <f t="shared" si="0"/>
        <v>0</v>
      </c>
      <c r="N28" s="20"/>
      <c r="O28" s="15"/>
    </row>
    <row r="29" spans="1:15" ht="15.75">
      <c r="A29" s="3" t="s">
        <v>90</v>
      </c>
      <c r="B29" s="4" t="s">
        <v>16</v>
      </c>
      <c r="C29" s="5"/>
      <c r="D29" s="6">
        <f>C29*550*0.001*0.95</f>
        <v>0</v>
      </c>
      <c r="E29" s="7">
        <f>D29*10*0.001</f>
        <v>0</v>
      </c>
      <c r="F29" s="7">
        <f>D29*0.8*0.001</f>
        <v>0</v>
      </c>
      <c r="G29" s="7">
        <f>D29*0.1*0.001</f>
        <v>0</v>
      </c>
      <c r="H29" s="7">
        <f>D29*0.01*0.001</f>
        <v>0</v>
      </c>
      <c r="I29" s="7">
        <f>D29*0.1*0.001</f>
        <v>0</v>
      </c>
      <c r="J29" s="7">
        <f>D29*0.01*0.001</f>
        <v>0</v>
      </c>
      <c r="K29" s="7">
        <f>D29*5*0.001</f>
        <v>0</v>
      </c>
      <c r="L29" s="7">
        <f>D29*0*0.001</f>
        <v>0</v>
      </c>
      <c r="M29" s="8">
        <f t="shared" si="0"/>
        <v>0</v>
      </c>
      <c r="N29" s="9">
        <f>SUM(M29:M31)</f>
        <v>243.20542125</v>
      </c>
      <c r="O29" s="3">
        <f>IF(N29&lt;500,1,IF(N29&lt;1000,2,IF(N29&lt;1500,3,IF(N29&lt;2000,4,5))))</f>
        <v>1</v>
      </c>
    </row>
    <row r="30" spans="1:15" ht="15.75">
      <c r="A30" s="10"/>
      <c r="B30" s="11" t="s">
        <v>17</v>
      </c>
      <c r="C30" s="5">
        <v>5100</v>
      </c>
      <c r="D30" s="6">
        <f>C30*550*0.001*0.85</f>
        <v>2384.25</v>
      </c>
      <c r="E30" s="12">
        <f>D30*30*0.001</f>
        <v>71.5275</v>
      </c>
      <c r="F30" s="12">
        <f>D30*1*0.001</f>
        <v>2.38425</v>
      </c>
      <c r="G30" s="12">
        <f>D30*0.2*0.001</f>
        <v>0.47685000000000005</v>
      </c>
      <c r="H30" s="12">
        <f>D30*0.04*0.001</f>
        <v>0.09537000000000001</v>
      </c>
      <c r="I30" s="12">
        <f>D30*0.15*0.001</f>
        <v>0.3576375</v>
      </c>
      <c r="J30" s="12">
        <f>D30*0.015*0.001</f>
        <v>0.035763750000000004</v>
      </c>
      <c r="K30" s="12">
        <f>D30*70*0.001</f>
        <v>166.8975</v>
      </c>
      <c r="L30" s="12">
        <f>D30*0.6*0.001</f>
        <v>1.43055</v>
      </c>
      <c r="M30" s="13">
        <f t="shared" si="0"/>
        <v>243.20542125</v>
      </c>
      <c r="N30" s="14"/>
      <c r="O30" s="10"/>
    </row>
    <row r="31" spans="1:15" ht="16.5" thickBot="1">
      <c r="A31" s="15"/>
      <c r="B31" s="16" t="s">
        <v>18</v>
      </c>
      <c r="C31" s="17"/>
      <c r="D31" s="18">
        <f>C31*550*0.001*0.6</f>
        <v>0</v>
      </c>
      <c r="E31" s="18">
        <f>D31*40*0.001</f>
        <v>0</v>
      </c>
      <c r="F31" s="18">
        <f>D31*1.5*0.001</f>
        <v>0</v>
      </c>
      <c r="G31" s="18">
        <f>D31*0.2*0.001</f>
        <v>0</v>
      </c>
      <c r="H31" s="18">
        <f>D31*0.03*0.001</f>
        <v>0</v>
      </c>
      <c r="I31" s="18">
        <f>D31*0.22*0.001</f>
        <v>0</v>
      </c>
      <c r="J31" s="18">
        <f>D31*0.02*0.001</f>
        <v>0</v>
      </c>
      <c r="K31" s="18">
        <f>D31*45*0.001</f>
        <v>0</v>
      </c>
      <c r="L31" s="18">
        <f>D31*1*0.001</f>
        <v>0</v>
      </c>
      <c r="M31" s="19">
        <f t="shared" si="0"/>
        <v>0</v>
      </c>
      <c r="N31" s="20"/>
      <c r="O31" s="15"/>
    </row>
    <row r="32" spans="1:15" ht="15.75">
      <c r="A32" s="3" t="s">
        <v>91</v>
      </c>
      <c r="B32" s="4" t="s">
        <v>16</v>
      </c>
      <c r="C32" s="5">
        <v>2132</v>
      </c>
      <c r="D32" s="6">
        <f>C32*550*0.001*0.95</f>
        <v>1113.97</v>
      </c>
      <c r="E32" s="7">
        <f>D32*10*0.001</f>
        <v>11.139700000000001</v>
      </c>
      <c r="F32" s="7">
        <f>D32*0.8*0.001</f>
        <v>0.8911760000000001</v>
      </c>
      <c r="G32" s="7">
        <f>D32*0.1*0.001</f>
        <v>0.11139700000000001</v>
      </c>
      <c r="H32" s="7">
        <f>D32*0.01*0.001</f>
        <v>0.0111397</v>
      </c>
      <c r="I32" s="7">
        <f>D32*0.1*0.001</f>
        <v>0.11139700000000001</v>
      </c>
      <c r="J32" s="7">
        <f>D32*0.01*0.001</f>
        <v>0.0111397</v>
      </c>
      <c r="K32" s="7">
        <f>D32*5*0.001</f>
        <v>5.569850000000001</v>
      </c>
      <c r="L32" s="7">
        <f>D32*0*0.001</f>
        <v>0</v>
      </c>
      <c r="M32" s="8">
        <f t="shared" si="0"/>
        <v>17.8457994</v>
      </c>
      <c r="N32" s="9">
        <f>SUM(M32:M34)</f>
        <v>164.19823818749998</v>
      </c>
      <c r="O32" s="3">
        <f>IF(N32&lt;500,1,IF(N32&lt;1000,2,IF(N32&lt;1500,3,IF(N32&lt;2000,4,5))))</f>
        <v>1</v>
      </c>
    </row>
    <row r="33" spans="1:15" ht="15.75">
      <c r="A33" s="10"/>
      <c r="B33" s="11" t="s">
        <v>17</v>
      </c>
      <c r="C33" s="5">
        <v>3069</v>
      </c>
      <c r="D33" s="6">
        <f>C33*550*0.001*0.85</f>
        <v>1434.7575</v>
      </c>
      <c r="E33" s="12">
        <f>D33*30*0.001</f>
        <v>43.042725</v>
      </c>
      <c r="F33" s="12">
        <f>D33*1*0.001</f>
        <v>1.4347575</v>
      </c>
      <c r="G33" s="12">
        <f>D33*0.2*0.001</f>
        <v>0.2869515</v>
      </c>
      <c r="H33" s="12">
        <f>D33*0.04*0.001</f>
        <v>0.0573903</v>
      </c>
      <c r="I33" s="12">
        <f>D33*0.15*0.001</f>
        <v>0.215213625</v>
      </c>
      <c r="J33" s="12">
        <f>D33*0.015*0.001</f>
        <v>0.0215213625</v>
      </c>
      <c r="K33" s="12">
        <f>D33*70*0.001</f>
        <v>100.433025</v>
      </c>
      <c r="L33" s="12">
        <f>D33*0.6*0.001</f>
        <v>0.8608545</v>
      </c>
      <c r="M33" s="13">
        <f t="shared" si="0"/>
        <v>146.35243878749998</v>
      </c>
      <c r="N33" s="14"/>
      <c r="O33" s="10"/>
    </row>
    <row r="34" spans="1:15" ht="16.5" thickBot="1">
      <c r="A34" s="15"/>
      <c r="B34" s="16" t="s">
        <v>18</v>
      </c>
      <c r="C34" s="17"/>
      <c r="D34" s="18">
        <f>C34*550*0.001*0.6</f>
        <v>0</v>
      </c>
      <c r="E34" s="18">
        <f>D34*40*0.001</f>
        <v>0</v>
      </c>
      <c r="F34" s="18">
        <f>D34*1.5*0.001</f>
        <v>0</v>
      </c>
      <c r="G34" s="18">
        <f>D34*0.2*0.001</f>
        <v>0</v>
      </c>
      <c r="H34" s="18">
        <f>D34*0.03*0.001</f>
        <v>0</v>
      </c>
      <c r="I34" s="18">
        <f>D34*0.22*0.001</f>
        <v>0</v>
      </c>
      <c r="J34" s="18">
        <f>D34*0.02*0.001</f>
        <v>0</v>
      </c>
      <c r="K34" s="18">
        <f>D34*45*0.001</f>
        <v>0</v>
      </c>
      <c r="L34" s="18">
        <f>D34*1*0.001</f>
        <v>0</v>
      </c>
      <c r="M34" s="19">
        <f t="shared" si="0"/>
        <v>0</v>
      </c>
      <c r="N34" s="20"/>
      <c r="O34" s="15"/>
    </row>
    <row r="35" spans="1:15" ht="15.75">
      <c r="A35" s="3" t="s">
        <v>92</v>
      </c>
      <c r="B35" s="4" t="s">
        <v>16</v>
      </c>
      <c r="C35" s="5">
        <v>1096</v>
      </c>
      <c r="D35" s="6">
        <f>C35*550*0.001*0.95</f>
        <v>572.6600000000001</v>
      </c>
      <c r="E35" s="7">
        <f>D35*10*0.001</f>
        <v>5.7266</v>
      </c>
      <c r="F35" s="7">
        <f>D35*0.8*0.001</f>
        <v>0.4581280000000001</v>
      </c>
      <c r="G35" s="7">
        <f>D35*0.1*0.001</f>
        <v>0.05726600000000001</v>
      </c>
      <c r="H35" s="7">
        <f>D35*0.01*0.001</f>
        <v>0.005726600000000001</v>
      </c>
      <c r="I35" s="7">
        <f>D35*0.1*0.001</f>
        <v>0.05726600000000001</v>
      </c>
      <c r="J35" s="7">
        <f>D35*0.01*0.001</f>
        <v>0.005726600000000001</v>
      </c>
      <c r="K35" s="7">
        <f>D35*5*0.001</f>
        <v>2.8633</v>
      </c>
      <c r="L35" s="7">
        <f>D35*0*0.001</f>
        <v>0</v>
      </c>
      <c r="M35" s="8">
        <f t="shared" si="0"/>
        <v>9.174013200000001</v>
      </c>
      <c r="N35" s="9">
        <f>SUM(M35:M37)</f>
        <v>139.83731795</v>
      </c>
      <c r="O35" s="3">
        <f>IF(N35&lt;500,1,IF(N35&lt;1000,2,IF(N35&lt;1500,3,IF(N35&lt;2000,4,5))))</f>
        <v>1</v>
      </c>
    </row>
    <row r="36" spans="1:15" ht="15.75">
      <c r="A36" s="10"/>
      <c r="B36" s="11" t="s">
        <v>17</v>
      </c>
      <c r="C36" s="5">
        <v>2740</v>
      </c>
      <c r="D36" s="6">
        <f>C36*550*0.001*0.85</f>
        <v>1280.95</v>
      </c>
      <c r="E36" s="12">
        <f>D36*30*0.001</f>
        <v>38.4285</v>
      </c>
      <c r="F36" s="12">
        <f>D36*1*0.001</f>
        <v>1.28095</v>
      </c>
      <c r="G36" s="12">
        <f>D36*0.2*0.001</f>
        <v>0.25619000000000003</v>
      </c>
      <c r="H36" s="12">
        <f>D36*0.04*0.001</f>
        <v>0.051238</v>
      </c>
      <c r="I36" s="12">
        <f>D36*0.15*0.001</f>
        <v>0.19214250000000002</v>
      </c>
      <c r="J36" s="12">
        <f>D36*0.015*0.001</f>
        <v>0.01921425</v>
      </c>
      <c r="K36" s="12">
        <f>D36*70*0.001</f>
        <v>89.6665</v>
      </c>
      <c r="L36" s="12">
        <f>D36*0.6*0.001</f>
        <v>0.7685700000000001</v>
      </c>
      <c r="M36" s="13">
        <f t="shared" si="0"/>
        <v>130.66330475</v>
      </c>
      <c r="N36" s="14"/>
      <c r="O36" s="10"/>
    </row>
    <row r="37" spans="1:15" ht="16.5" thickBot="1">
      <c r="A37" s="15"/>
      <c r="B37" s="16" t="s">
        <v>18</v>
      </c>
      <c r="C37" s="17"/>
      <c r="D37" s="18">
        <f>C37*550*0.001*0.6</f>
        <v>0</v>
      </c>
      <c r="E37" s="18">
        <f>D37*40*0.001</f>
        <v>0</v>
      </c>
      <c r="F37" s="18">
        <f>D37*1.5*0.001</f>
        <v>0</v>
      </c>
      <c r="G37" s="18">
        <f>D37*0.2*0.001</f>
        <v>0</v>
      </c>
      <c r="H37" s="18">
        <f>D37*0.03*0.001</f>
        <v>0</v>
      </c>
      <c r="I37" s="18">
        <f>D37*0.22*0.001</f>
        <v>0</v>
      </c>
      <c r="J37" s="18">
        <f>D37*0.02*0.001</f>
        <v>0</v>
      </c>
      <c r="K37" s="18">
        <f>D37*45*0.001</f>
        <v>0</v>
      </c>
      <c r="L37" s="18">
        <f>D37*1*0.001</f>
        <v>0</v>
      </c>
      <c r="M37" s="19">
        <f t="shared" si="0"/>
        <v>0</v>
      </c>
      <c r="N37" s="20"/>
      <c r="O37" s="15"/>
    </row>
    <row r="38" spans="1:15" ht="15.75">
      <c r="A38" s="3" t="s">
        <v>93</v>
      </c>
      <c r="B38" s="4" t="s">
        <v>16</v>
      </c>
      <c r="C38" s="5">
        <v>2004</v>
      </c>
      <c r="D38" s="6">
        <f>C38*550*0.001*0.95</f>
        <v>1047.09</v>
      </c>
      <c r="E38" s="7">
        <f>D38*10*0.001</f>
        <v>10.4709</v>
      </c>
      <c r="F38" s="7">
        <f>D38*0.8*0.001</f>
        <v>0.8376720000000001</v>
      </c>
      <c r="G38" s="7">
        <f>D38*0.1*0.001</f>
        <v>0.10470900000000001</v>
      </c>
      <c r="H38" s="7">
        <f>D38*0.01*0.001</f>
        <v>0.010470899999999998</v>
      </c>
      <c r="I38" s="7">
        <f>D38*0.1*0.001</f>
        <v>0.10470900000000001</v>
      </c>
      <c r="J38" s="7">
        <f>D38*0.01*0.001</f>
        <v>0.010470899999999998</v>
      </c>
      <c r="K38" s="7">
        <f>D38*5*0.001</f>
        <v>5.23545</v>
      </c>
      <c r="L38" s="7">
        <f>D38*0*0.001</f>
        <v>0</v>
      </c>
      <c r="M38" s="8">
        <f t="shared" si="0"/>
        <v>16.7743818</v>
      </c>
      <c r="N38" s="9">
        <f>SUM(M38:M40)</f>
        <v>436.25932680000005</v>
      </c>
      <c r="O38" s="3">
        <f>IF(N38&lt;500,1,IF(N38&lt;1000,2,IF(N38&lt;1500,3,IF(N38&lt;2000,4,5))))</f>
        <v>1</v>
      </c>
    </row>
    <row r="39" spans="1:15" ht="15.75">
      <c r="A39" s="10"/>
      <c r="B39" s="11" t="s">
        <v>17</v>
      </c>
      <c r="C39" s="5"/>
      <c r="D39" s="6">
        <f>C39*550*0.001*0.85</f>
        <v>0</v>
      </c>
      <c r="E39" s="12">
        <f>D39*30*0.001</f>
        <v>0</v>
      </c>
      <c r="F39" s="12">
        <f>D39*1*0.001</f>
        <v>0</v>
      </c>
      <c r="G39" s="12">
        <f>D39*0.2*0.001</f>
        <v>0</v>
      </c>
      <c r="H39" s="12">
        <f>D39*0.04*0.001</f>
        <v>0</v>
      </c>
      <c r="I39" s="12">
        <f>D39*0.15*0.001</f>
        <v>0</v>
      </c>
      <c r="J39" s="12">
        <f>D39*0.015*0.001</f>
        <v>0</v>
      </c>
      <c r="K39" s="12">
        <f>D39*70*0.001</f>
        <v>0</v>
      </c>
      <c r="L39" s="12">
        <f>D39*0.6*0.001</f>
        <v>0</v>
      </c>
      <c r="M39" s="13">
        <f t="shared" si="0"/>
        <v>0</v>
      </c>
      <c r="N39" s="14"/>
      <c r="O39" s="10"/>
    </row>
    <row r="40" spans="1:15" ht="16.5" thickBot="1">
      <c r="A40" s="15"/>
      <c r="B40" s="16" t="s">
        <v>18</v>
      </c>
      <c r="C40" s="17">
        <v>14450</v>
      </c>
      <c r="D40" s="18">
        <f>C40*550*0.001*0.6</f>
        <v>4768.5</v>
      </c>
      <c r="E40" s="18">
        <f>D40*40*0.001</f>
        <v>190.74</v>
      </c>
      <c r="F40" s="18">
        <f>D40*1.5*0.001</f>
        <v>7.15275</v>
      </c>
      <c r="G40" s="18">
        <f>D40*0.2*0.001</f>
        <v>0.9537000000000001</v>
      </c>
      <c r="H40" s="18">
        <f>D40*0.03*0.001</f>
        <v>0.14305500000000002</v>
      </c>
      <c r="I40" s="18">
        <f>D40*0.22*0.001</f>
        <v>1.04907</v>
      </c>
      <c r="J40" s="18">
        <f>D40*0.02*0.001</f>
        <v>0.09537000000000001</v>
      </c>
      <c r="K40" s="18">
        <f>D40*45*0.001</f>
        <v>214.5825</v>
      </c>
      <c r="L40" s="18">
        <f>D40*1*0.001</f>
        <v>4.7685</v>
      </c>
      <c r="M40" s="19">
        <f t="shared" si="0"/>
        <v>419.48494500000004</v>
      </c>
      <c r="N40" s="20"/>
      <c r="O40" s="15"/>
    </row>
  </sheetData>
  <mergeCells count="39">
    <mergeCell ref="A38:A40"/>
    <mergeCell ref="N38:N40"/>
    <mergeCell ref="O38:O40"/>
    <mergeCell ref="A32:A34"/>
    <mergeCell ref="N32:N34"/>
    <mergeCell ref="O32:O34"/>
    <mergeCell ref="A35:A37"/>
    <mergeCell ref="N35:N37"/>
    <mergeCell ref="O35:O37"/>
    <mergeCell ref="A26:A28"/>
    <mergeCell ref="N26:N28"/>
    <mergeCell ref="O26:O28"/>
    <mergeCell ref="A29:A31"/>
    <mergeCell ref="N29:N31"/>
    <mergeCell ref="O29:O31"/>
    <mergeCell ref="A20:A22"/>
    <mergeCell ref="N20:N22"/>
    <mergeCell ref="O20:O22"/>
    <mergeCell ref="A23:A25"/>
    <mergeCell ref="N23:N25"/>
    <mergeCell ref="O23:O25"/>
    <mergeCell ref="A14:A16"/>
    <mergeCell ref="N14:N16"/>
    <mergeCell ref="O14:O16"/>
    <mergeCell ref="A17:A19"/>
    <mergeCell ref="N17:N19"/>
    <mergeCell ref="O17:O19"/>
    <mergeCell ref="A8:A10"/>
    <mergeCell ref="N8:N10"/>
    <mergeCell ref="O8:O10"/>
    <mergeCell ref="A11:A13"/>
    <mergeCell ref="N11:N13"/>
    <mergeCell ref="O11:O13"/>
    <mergeCell ref="A2:A4"/>
    <mergeCell ref="N2:N4"/>
    <mergeCell ref="O2:O4"/>
    <mergeCell ref="A5:A7"/>
    <mergeCell ref="N5:N7"/>
    <mergeCell ref="O5:O7"/>
  </mergeCells>
  <conditionalFormatting sqref="O2:O40">
    <cfRule type="cellIs" priority="1" dxfId="0" operator="equal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zoomScale="50" zoomScaleNormal="50" workbookViewId="0" topLeftCell="A1">
      <selection activeCell="G36" sqref="G36"/>
    </sheetView>
  </sheetViews>
  <sheetFormatPr defaultColWidth="9.140625" defaultRowHeight="12.75"/>
  <cols>
    <col min="1" max="1" width="13.57421875" style="0" bestFit="1" customWidth="1"/>
    <col min="2" max="3" width="17.8515625" style="0" bestFit="1" customWidth="1"/>
    <col min="4" max="4" width="14.7109375" style="0" bestFit="1" customWidth="1"/>
    <col min="5" max="5" width="19.8515625" style="0" bestFit="1" customWidth="1"/>
    <col min="6" max="7" width="15.28125" style="0" bestFit="1" customWidth="1"/>
    <col min="8" max="8" width="17.00390625" style="0" bestFit="1" customWidth="1"/>
    <col min="9" max="9" width="16.7109375" style="0" bestFit="1" customWidth="1"/>
    <col min="10" max="11" width="17.00390625" style="0" bestFit="1" customWidth="1"/>
    <col min="12" max="12" width="18.7109375" style="0" bestFit="1" customWidth="1"/>
    <col min="13" max="13" width="23.7109375" style="0" bestFit="1" customWidth="1"/>
    <col min="14" max="14" width="22.28125" style="0" bestFit="1" customWidth="1"/>
    <col min="15" max="15" width="18.421875" style="0" bestFit="1" customWidth="1"/>
  </cols>
  <sheetData>
    <row r="1" spans="1:15" ht="53.25" customHeight="1" thickBot="1">
      <c r="A1" s="1" t="s">
        <v>0</v>
      </c>
      <c r="B1" s="24" t="s">
        <v>1</v>
      </c>
      <c r="C1" s="24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" t="s">
        <v>12</v>
      </c>
      <c r="N1" s="2" t="s">
        <v>13</v>
      </c>
      <c r="O1" s="2" t="s">
        <v>14</v>
      </c>
    </row>
    <row r="2" spans="1:15" ht="15.75">
      <c r="A2" s="3" t="s">
        <v>94</v>
      </c>
      <c r="B2" s="4" t="s">
        <v>16</v>
      </c>
      <c r="C2" s="21">
        <v>2507</v>
      </c>
      <c r="D2" s="7">
        <f>C2*570*0.001*0.95</f>
        <v>1357.5404999999998</v>
      </c>
      <c r="E2" s="7">
        <f>D2*10*0.001</f>
        <v>13.575405</v>
      </c>
      <c r="F2" s="7">
        <f>D2*0.8*0.001</f>
        <v>1.0860324</v>
      </c>
      <c r="G2" s="7">
        <f>D2*0.1*0.001</f>
        <v>0.13575405</v>
      </c>
      <c r="H2" s="7">
        <f>D2*0.01*0.001</f>
        <v>0.013575404999999999</v>
      </c>
      <c r="I2" s="7">
        <f>D2*0.1*0.001</f>
        <v>0.13575405</v>
      </c>
      <c r="J2" s="7">
        <f>D2*0.01*0.001</f>
        <v>0.013575404999999999</v>
      </c>
      <c r="K2" s="7">
        <f>D2*5*0.001</f>
        <v>6.7877025</v>
      </c>
      <c r="L2" s="25">
        <f>D2*0*0.001</f>
        <v>0</v>
      </c>
      <c r="M2" s="8">
        <f>SUM(E2:L2)</f>
        <v>21.74779881</v>
      </c>
      <c r="N2" s="9">
        <f>SUM(M2:M4)</f>
        <v>692.89071636</v>
      </c>
      <c r="O2" s="3">
        <f>IF(N2&lt;500,1,IF(N2&lt;1000,2,IF(N2&lt;1500,3,IF(N2&lt;2000,4,5))))</f>
        <v>2</v>
      </c>
    </row>
    <row r="3" spans="1:15" ht="15.75">
      <c r="A3" s="10"/>
      <c r="B3" s="11" t="s">
        <v>17</v>
      </c>
      <c r="C3" s="22">
        <v>13580</v>
      </c>
      <c r="D3" s="12">
        <f>C3*570*0.001*0.85</f>
        <v>6579.51</v>
      </c>
      <c r="E3" s="12">
        <f>D3*30*0.001</f>
        <v>197.38530000000003</v>
      </c>
      <c r="F3" s="12">
        <f>D3*1*0.001</f>
        <v>6.57951</v>
      </c>
      <c r="G3" s="12">
        <f>D3*0.2*0.001</f>
        <v>1.3159020000000001</v>
      </c>
      <c r="H3" s="12">
        <f>D3*0.04*0.001</f>
        <v>0.26318040000000004</v>
      </c>
      <c r="I3" s="12">
        <f>D3*0.15*0.001</f>
        <v>0.9869265</v>
      </c>
      <c r="J3" s="12">
        <f>D3*0.015*0.001</f>
        <v>0.09869265</v>
      </c>
      <c r="K3" s="12">
        <f>D3*70*0.001</f>
        <v>460.56570000000005</v>
      </c>
      <c r="L3" s="26">
        <f>D3*0.6*0.001</f>
        <v>3.947706</v>
      </c>
      <c r="M3" s="13">
        <f>SUM(E3:L3)</f>
        <v>671.1429175500001</v>
      </c>
      <c r="N3" s="14"/>
      <c r="O3" s="10"/>
    </row>
    <row r="4" spans="1:15" ht="16.5" thickBot="1">
      <c r="A4" s="15"/>
      <c r="B4" s="16" t="s">
        <v>18</v>
      </c>
      <c r="C4" s="27"/>
      <c r="D4" s="18">
        <f>C4*570*0.001*0.6</f>
        <v>0</v>
      </c>
      <c r="E4" s="18">
        <f>D4*40*0.001</f>
        <v>0</v>
      </c>
      <c r="F4" s="18">
        <f>D4*1.5*0.001</f>
        <v>0</v>
      </c>
      <c r="G4" s="18">
        <f>D4*0.2*0.001</f>
        <v>0</v>
      </c>
      <c r="H4" s="18">
        <f>D4*0.03*0.001</f>
        <v>0</v>
      </c>
      <c r="I4" s="18">
        <f>D4*0.22*0.001</f>
        <v>0</v>
      </c>
      <c r="J4" s="18">
        <f>D4*0.02*0.001</f>
        <v>0</v>
      </c>
      <c r="K4" s="18">
        <f>D4*45*0.001</f>
        <v>0</v>
      </c>
      <c r="L4" s="28">
        <f>D4*1*0.001</f>
        <v>0</v>
      </c>
      <c r="M4" s="19">
        <f>SUM(E4:L4)</f>
        <v>0</v>
      </c>
      <c r="N4" s="20"/>
      <c r="O4" s="15"/>
    </row>
    <row r="5" spans="1:15" ht="15.75">
      <c r="A5" s="3" t="s">
        <v>95</v>
      </c>
      <c r="B5" s="11" t="s">
        <v>16</v>
      </c>
      <c r="C5" s="5">
        <v>1119</v>
      </c>
      <c r="D5" s="7">
        <f>C5*570*0.001*0.95</f>
        <v>605.9385</v>
      </c>
      <c r="E5" s="12">
        <f>D5*10*0.001</f>
        <v>6.059385000000001</v>
      </c>
      <c r="F5" s="12">
        <f>D5*0.8*0.001</f>
        <v>0.48475080000000004</v>
      </c>
      <c r="G5" s="7">
        <f>D5*0.1*0.001</f>
        <v>0.060593850000000005</v>
      </c>
      <c r="H5" s="7">
        <f>D5*0.01*0.001</f>
        <v>0.006059385</v>
      </c>
      <c r="I5" s="7">
        <f>D5*0.1*0.001</f>
        <v>0.060593850000000005</v>
      </c>
      <c r="J5" s="7">
        <f>D5*0.01*0.001</f>
        <v>0.006059385</v>
      </c>
      <c r="K5" s="12">
        <f>D5*5*0.001</f>
        <v>3.0296925000000003</v>
      </c>
      <c r="L5" s="12">
        <f>D5*0*0.001</f>
        <v>0</v>
      </c>
      <c r="M5" s="8">
        <f aca="true" t="shared" si="0" ref="M5:M46">SUM(E5:L5)</f>
        <v>9.707134770000003</v>
      </c>
      <c r="N5" s="9">
        <f>SUM(M5:M7)</f>
        <v>244.656577335</v>
      </c>
      <c r="O5" s="3">
        <f>IF(N5&lt;500,1,IF(N5&lt;1000,2,IF(N5&lt;1500,3,IF(N5&lt;2000,4,5))))</f>
        <v>1</v>
      </c>
    </row>
    <row r="6" spans="1:15" ht="15.75">
      <c r="A6" s="10"/>
      <c r="B6" s="11" t="s">
        <v>17</v>
      </c>
      <c r="C6" s="5">
        <v>4754</v>
      </c>
      <c r="D6" s="12">
        <f>C6*570*0.001*0.85</f>
        <v>2303.313</v>
      </c>
      <c r="E6" s="12">
        <f>D6*30*0.001</f>
        <v>69.09939</v>
      </c>
      <c r="F6" s="12">
        <f>D6*1*0.001</f>
        <v>2.303313</v>
      </c>
      <c r="G6" s="12">
        <f>D6*0.2*0.001</f>
        <v>0.4606626000000001</v>
      </c>
      <c r="H6" s="12">
        <f>D6*0.04*0.001</f>
        <v>0.09213252</v>
      </c>
      <c r="I6" s="12">
        <f>D6*0.15*0.001</f>
        <v>0.34549695</v>
      </c>
      <c r="J6" s="12">
        <f>D6*0.015*0.001</f>
        <v>0.034549695</v>
      </c>
      <c r="K6" s="12">
        <f>D6*70*0.001</f>
        <v>161.23191</v>
      </c>
      <c r="L6" s="12">
        <f>D6*0.6*0.001</f>
        <v>1.3819878</v>
      </c>
      <c r="M6" s="13">
        <f t="shared" si="0"/>
        <v>234.949442565</v>
      </c>
      <c r="N6" s="14"/>
      <c r="O6" s="10"/>
    </row>
    <row r="7" spans="1:15" ht="16.5" thickBot="1">
      <c r="A7" s="15"/>
      <c r="B7" s="16" t="s">
        <v>18</v>
      </c>
      <c r="C7" s="17"/>
      <c r="D7" s="18">
        <f>C7*570*0.001*0.6</f>
        <v>0</v>
      </c>
      <c r="E7" s="18">
        <f>D7*40*0.001</f>
        <v>0</v>
      </c>
      <c r="F7" s="18">
        <f>D7*1.5*0.001</f>
        <v>0</v>
      </c>
      <c r="G7" s="18">
        <f>D7*0.2*0.001</f>
        <v>0</v>
      </c>
      <c r="H7" s="18">
        <f>D7*0.03*0.001</f>
        <v>0</v>
      </c>
      <c r="I7" s="18">
        <f>D7*0.22*0.001</f>
        <v>0</v>
      </c>
      <c r="J7" s="18">
        <f>D7*0.02*0.001</f>
        <v>0</v>
      </c>
      <c r="K7" s="18">
        <f>D7*45*0.001</f>
        <v>0</v>
      </c>
      <c r="L7" s="18">
        <f>D7*1*0.001</f>
        <v>0</v>
      </c>
      <c r="M7" s="19">
        <f t="shared" si="0"/>
        <v>0</v>
      </c>
      <c r="N7" s="20"/>
      <c r="O7" s="15"/>
    </row>
    <row r="8" spans="1:15" ht="15.75">
      <c r="A8" s="3" t="s">
        <v>96</v>
      </c>
      <c r="B8" s="4" t="s">
        <v>16</v>
      </c>
      <c r="C8" s="5">
        <v>2408</v>
      </c>
      <c r="D8" s="7">
        <f>C8*570*0.001*0.95</f>
        <v>1303.9319999999998</v>
      </c>
      <c r="E8" s="7">
        <f>D8*10*0.001</f>
        <v>13.039319999999998</v>
      </c>
      <c r="F8" s="7">
        <f>D8*0.8*0.001</f>
        <v>1.0431456</v>
      </c>
      <c r="G8" s="7">
        <f>D8*0.1*0.001</f>
        <v>0.1303932</v>
      </c>
      <c r="H8" s="7">
        <f>D8*0.01*0.001</f>
        <v>0.013039319999999998</v>
      </c>
      <c r="I8" s="7">
        <f>D8*0.1*0.001</f>
        <v>0.1303932</v>
      </c>
      <c r="J8" s="7">
        <f>D8*0.01*0.001</f>
        <v>0.013039319999999998</v>
      </c>
      <c r="K8" s="7">
        <f>D8*5*0.001</f>
        <v>6.519659999999999</v>
      </c>
      <c r="L8" s="7">
        <f>D8*0*0.001</f>
        <v>0</v>
      </c>
      <c r="M8" s="8">
        <f t="shared" si="0"/>
        <v>20.88899064</v>
      </c>
      <c r="N8" s="9">
        <f>SUM(M8:M10)</f>
        <v>349.739135955</v>
      </c>
      <c r="O8" s="3">
        <f>IF(N8&lt;500,1,IF(N8&lt;1000,2,IF(N8&lt;1500,3,IF(N8&lt;2000,4,5))))</f>
        <v>1</v>
      </c>
    </row>
    <row r="9" spans="1:15" ht="15.75">
      <c r="A9" s="10"/>
      <c r="B9" s="11" t="s">
        <v>17</v>
      </c>
      <c r="C9" s="5">
        <v>6654</v>
      </c>
      <c r="D9" s="12">
        <f>C9*570*0.001*0.85</f>
        <v>3223.8630000000003</v>
      </c>
      <c r="E9" s="12">
        <f>D9*30*0.001</f>
        <v>96.71589000000002</v>
      </c>
      <c r="F9" s="12">
        <f>D9*1*0.001</f>
        <v>3.223863</v>
      </c>
      <c r="G9" s="12">
        <f>D9*0.2*0.001</f>
        <v>0.6447726000000001</v>
      </c>
      <c r="H9" s="12">
        <f>D9*0.04*0.001</f>
        <v>0.12895452000000002</v>
      </c>
      <c r="I9" s="12">
        <f>D9*0.15*0.001</f>
        <v>0.48357945</v>
      </c>
      <c r="J9" s="12">
        <f>D9*0.015*0.001</f>
        <v>0.048357945</v>
      </c>
      <c r="K9" s="12">
        <f>D9*70*0.001</f>
        <v>225.67041000000003</v>
      </c>
      <c r="L9" s="12">
        <f>D9*0.6*0.001</f>
        <v>1.9343178</v>
      </c>
      <c r="M9" s="13">
        <f t="shared" si="0"/>
        <v>328.850145315</v>
      </c>
      <c r="N9" s="14"/>
      <c r="O9" s="10"/>
    </row>
    <row r="10" spans="1:15" ht="16.5" thickBot="1">
      <c r="A10" s="15"/>
      <c r="B10" s="16" t="s">
        <v>18</v>
      </c>
      <c r="C10" s="17"/>
      <c r="D10" s="18">
        <f>C10*570*0.001*0.6</f>
        <v>0</v>
      </c>
      <c r="E10" s="18">
        <f>D10*40*0.001</f>
        <v>0</v>
      </c>
      <c r="F10" s="18">
        <f>D10*1.5*0.001</f>
        <v>0</v>
      </c>
      <c r="G10" s="18">
        <f>D10*0.2*0.001</f>
        <v>0</v>
      </c>
      <c r="H10" s="18">
        <f>D10*0.03*0.001</f>
        <v>0</v>
      </c>
      <c r="I10" s="18">
        <f>D10*0.22*0.001</f>
        <v>0</v>
      </c>
      <c r="J10" s="18">
        <f>D10*0.02*0.001</f>
        <v>0</v>
      </c>
      <c r="K10" s="18">
        <f>D10*45*0.001</f>
        <v>0</v>
      </c>
      <c r="L10" s="18">
        <f>D10*1*0.001</f>
        <v>0</v>
      </c>
      <c r="M10" s="19">
        <f t="shared" si="0"/>
        <v>0</v>
      </c>
      <c r="N10" s="20"/>
      <c r="O10" s="15"/>
    </row>
    <row r="11" spans="1:15" ht="15.75">
      <c r="A11" s="3" t="s">
        <v>97</v>
      </c>
      <c r="B11" s="4" t="s">
        <v>16</v>
      </c>
      <c r="C11" s="5">
        <v>2473</v>
      </c>
      <c r="D11" s="7">
        <f>C11*570*0.001*0.95</f>
        <v>1339.1295</v>
      </c>
      <c r="E11" s="7">
        <f>D11*10*0.001</f>
        <v>13.391295</v>
      </c>
      <c r="F11" s="7">
        <f>D11*0.8*0.001</f>
        <v>1.0713036</v>
      </c>
      <c r="G11" s="7">
        <f>D11*0.1*0.001</f>
        <v>0.13391295</v>
      </c>
      <c r="H11" s="7">
        <f>D11*0.01*0.001</f>
        <v>0.013391295</v>
      </c>
      <c r="I11" s="7">
        <f>D11*0.1*0.001</f>
        <v>0.13391295</v>
      </c>
      <c r="J11" s="7">
        <f>D11*0.01*0.001</f>
        <v>0.013391295</v>
      </c>
      <c r="K11" s="7">
        <f>D11*5*0.001</f>
        <v>6.6956475</v>
      </c>
      <c r="L11" s="7">
        <f>D11*0*0.001</f>
        <v>0</v>
      </c>
      <c r="M11" s="8">
        <f t="shared" si="0"/>
        <v>21.452854589999998</v>
      </c>
      <c r="N11" s="9">
        <f>SUM(M11:M13)</f>
        <v>670.85034624</v>
      </c>
      <c r="O11" s="3">
        <f>IF(N11&lt;500,1,IF(N11&lt;1000,2,IF(N11&lt;1500,3,IF(N11&lt;2000,4,5))))</f>
        <v>2</v>
      </c>
    </row>
    <row r="12" spans="1:15" ht="15.75">
      <c r="A12" s="10"/>
      <c r="B12" s="11" t="s">
        <v>17</v>
      </c>
      <c r="C12" s="5">
        <v>13140</v>
      </c>
      <c r="D12" s="12">
        <f>C12*570*0.001*0.85</f>
        <v>6366.33</v>
      </c>
      <c r="E12" s="12">
        <f>D12*30*0.001</f>
        <v>190.9899</v>
      </c>
      <c r="F12" s="12">
        <f>D12*1*0.001</f>
        <v>6.3663300000000005</v>
      </c>
      <c r="G12" s="12">
        <f>D12*0.2*0.001</f>
        <v>1.273266</v>
      </c>
      <c r="H12" s="12">
        <f>D12*0.04*0.001</f>
        <v>0.2546532</v>
      </c>
      <c r="I12" s="12">
        <f>D12*0.15*0.001</f>
        <v>0.9549495</v>
      </c>
      <c r="J12" s="12">
        <f>D12*0.015*0.001</f>
        <v>0.09549495</v>
      </c>
      <c r="K12" s="12">
        <f>D12*70*0.001</f>
        <v>445.6431</v>
      </c>
      <c r="L12" s="12">
        <f>D12*0.6*0.001</f>
        <v>3.819798</v>
      </c>
      <c r="M12" s="13">
        <f t="shared" si="0"/>
        <v>649.39749165</v>
      </c>
      <c r="N12" s="14"/>
      <c r="O12" s="10"/>
    </row>
    <row r="13" spans="1:15" ht="16.5" thickBot="1">
      <c r="A13" s="15"/>
      <c r="B13" s="16" t="s">
        <v>18</v>
      </c>
      <c r="C13" s="17"/>
      <c r="D13" s="18">
        <f>C13*570*0.001*0.6</f>
        <v>0</v>
      </c>
      <c r="E13" s="18">
        <f>D13*40*0.001</f>
        <v>0</v>
      </c>
      <c r="F13" s="18">
        <f>D13*1.5*0.001</f>
        <v>0</v>
      </c>
      <c r="G13" s="18">
        <f>D13*0.2*0.001</f>
        <v>0</v>
      </c>
      <c r="H13" s="18">
        <f>D13*0.03*0.001</f>
        <v>0</v>
      </c>
      <c r="I13" s="18">
        <f>D13*0.22*0.001</f>
        <v>0</v>
      </c>
      <c r="J13" s="18">
        <f>D13*0.02*0.001</f>
        <v>0</v>
      </c>
      <c r="K13" s="18">
        <f>D13*45*0.001</f>
        <v>0</v>
      </c>
      <c r="L13" s="18">
        <f>D13*1*0.001</f>
        <v>0</v>
      </c>
      <c r="M13" s="19">
        <f t="shared" si="0"/>
        <v>0</v>
      </c>
      <c r="N13" s="20"/>
      <c r="O13" s="15"/>
    </row>
    <row r="14" spans="1:15" ht="15.75">
      <c r="A14" s="3" t="s">
        <v>98</v>
      </c>
      <c r="B14" s="4" t="s">
        <v>16</v>
      </c>
      <c r="C14" s="5"/>
      <c r="D14" s="7">
        <f>C14*570*0.001*0.95</f>
        <v>0</v>
      </c>
      <c r="E14" s="7">
        <f>D14*10*0.001</f>
        <v>0</v>
      </c>
      <c r="F14" s="7">
        <f>D14*0.8*0.001</f>
        <v>0</v>
      </c>
      <c r="G14" s="7">
        <f>D14*0.1*0.001</f>
        <v>0</v>
      </c>
      <c r="H14" s="7">
        <f>D14*0.01*0.001</f>
        <v>0</v>
      </c>
      <c r="I14" s="7">
        <f>D14*0.1*0.001</f>
        <v>0</v>
      </c>
      <c r="J14" s="7">
        <f>D14*0.01*0.001</f>
        <v>0</v>
      </c>
      <c r="K14" s="7">
        <f>D14*5*0.001</f>
        <v>0</v>
      </c>
      <c r="L14" s="7">
        <f>D14*0*0.001</f>
        <v>0</v>
      </c>
      <c r="M14" s="8">
        <f t="shared" si="0"/>
        <v>0</v>
      </c>
      <c r="N14" s="9">
        <f>SUM(M14:M16)</f>
        <v>22.6844329275</v>
      </c>
      <c r="O14" s="3">
        <f>IF(N14&lt;500,1,IF(N14&lt;1000,2,IF(N14&lt;1500,3,IF(N14&lt;2000,4,5))))</f>
        <v>1</v>
      </c>
    </row>
    <row r="15" spans="1:15" ht="15.75">
      <c r="A15" s="10"/>
      <c r="B15" s="11" t="s">
        <v>17</v>
      </c>
      <c r="C15" s="5">
        <v>459</v>
      </c>
      <c r="D15" s="12">
        <f>C15*570*0.001*0.85</f>
        <v>222.38549999999998</v>
      </c>
      <c r="E15" s="12">
        <f>D15*30*0.001</f>
        <v>6.671564999999999</v>
      </c>
      <c r="F15" s="12">
        <f>D15*1*0.001</f>
        <v>0.22238549999999999</v>
      </c>
      <c r="G15" s="12">
        <f>D15*0.2*0.001</f>
        <v>0.0444771</v>
      </c>
      <c r="H15" s="12">
        <f>D15*0.04*0.001</f>
        <v>0.00889542</v>
      </c>
      <c r="I15" s="12">
        <f>D15*0.15*0.001</f>
        <v>0.033357825</v>
      </c>
      <c r="J15" s="12">
        <f>D15*0.015*0.001</f>
        <v>0.0033357824999999995</v>
      </c>
      <c r="K15" s="12">
        <f>D15*70*0.001</f>
        <v>15.566984999999999</v>
      </c>
      <c r="L15" s="12">
        <f>D15*0.6*0.001</f>
        <v>0.1334313</v>
      </c>
      <c r="M15" s="13">
        <f t="shared" si="0"/>
        <v>22.6844329275</v>
      </c>
      <c r="N15" s="14"/>
      <c r="O15" s="10"/>
    </row>
    <row r="16" spans="1:15" ht="16.5" thickBot="1">
      <c r="A16" s="15"/>
      <c r="B16" s="16" t="s">
        <v>18</v>
      </c>
      <c r="C16" s="17"/>
      <c r="D16" s="18">
        <f>C16*570*0.001*0.6</f>
        <v>0</v>
      </c>
      <c r="E16" s="18">
        <f>D16*40*0.001</f>
        <v>0</v>
      </c>
      <c r="F16" s="18">
        <f>D16*1.5*0.001</f>
        <v>0</v>
      </c>
      <c r="G16" s="18">
        <f>D16*0.2*0.001</f>
        <v>0</v>
      </c>
      <c r="H16" s="18">
        <f>D16*0.03*0.001</f>
        <v>0</v>
      </c>
      <c r="I16" s="18">
        <f>D16*0.22*0.001</f>
        <v>0</v>
      </c>
      <c r="J16" s="18">
        <f>D16*0.02*0.001</f>
        <v>0</v>
      </c>
      <c r="K16" s="18">
        <f>D16*45*0.001</f>
        <v>0</v>
      </c>
      <c r="L16" s="18">
        <f>D16*1*0.001</f>
        <v>0</v>
      </c>
      <c r="M16" s="19">
        <f t="shared" si="0"/>
        <v>0</v>
      </c>
      <c r="N16" s="20"/>
      <c r="O16" s="15"/>
    </row>
    <row r="17" spans="1:15" ht="15.75">
      <c r="A17" s="3" t="s">
        <v>99</v>
      </c>
      <c r="B17" s="4" t="s">
        <v>16</v>
      </c>
      <c r="C17" s="5">
        <v>1129</v>
      </c>
      <c r="D17" s="7">
        <f>C17*570*0.001*0.95</f>
        <v>611.3534999999999</v>
      </c>
      <c r="E17" s="7">
        <f>D17*10*0.001</f>
        <v>6.113535</v>
      </c>
      <c r="F17" s="7">
        <f>D17*0.8*0.001</f>
        <v>0.4890828</v>
      </c>
      <c r="G17" s="7">
        <f>D17*0.1*0.001</f>
        <v>0.06113535</v>
      </c>
      <c r="H17" s="7">
        <f>D17*0.01*0.001</f>
        <v>0.006113535</v>
      </c>
      <c r="I17" s="7">
        <f>D17*0.1*0.001</f>
        <v>0.06113535</v>
      </c>
      <c r="J17" s="7">
        <f>D17*0.01*0.001</f>
        <v>0.006113535</v>
      </c>
      <c r="K17" s="7">
        <f>D17*5*0.001</f>
        <v>3.0567675</v>
      </c>
      <c r="L17" s="7">
        <f>D17*0*0.001</f>
        <v>0</v>
      </c>
      <c r="M17" s="8">
        <f t="shared" si="0"/>
        <v>9.79388307</v>
      </c>
      <c r="N17" s="9">
        <f>SUM(M17:M19)</f>
        <v>449.49627905250003</v>
      </c>
      <c r="O17" s="3">
        <f>IF(N17&lt;500,1,IF(N17&lt;1000,2,IF(N17&lt;1500,3,IF(N17&lt;2000,4,5))))</f>
        <v>1</v>
      </c>
    </row>
    <row r="18" spans="1:15" ht="15.75">
      <c r="A18" s="10"/>
      <c r="B18" s="11" t="s">
        <v>17</v>
      </c>
      <c r="C18" s="5">
        <v>8897</v>
      </c>
      <c r="D18" s="12">
        <f>C18*570*0.001*0.85</f>
        <v>4310.5965</v>
      </c>
      <c r="E18" s="12">
        <f>D18*30*0.001</f>
        <v>129.317895</v>
      </c>
      <c r="F18" s="12">
        <f>D18*1*0.001</f>
        <v>4.3105965</v>
      </c>
      <c r="G18" s="12">
        <f>D18*0.2*0.001</f>
        <v>0.8621192999999999</v>
      </c>
      <c r="H18" s="12">
        <f>D18*0.04*0.001</f>
        <v>0.17242385999999998</v>
      </c>
      <c r="I18" s="12">
        <f>D18*0.15*0.001</f>
        <v>0.6465894749999999</v>
      </c>
      <c r="J18" s="12">
        <f>D18*0.015*0.001</f>
        <v>0.0646589475</v>
      </c>
      <c r="K18" s="12">
        <f>D18*70*0.001</f>
        <v>301.741755</v>
      </c>
      <c r="L18" s="12">
        <f>D18*0.6*0.001</f>
        <v>2.5863578999999994</v>
      </c>
      <c r="M18" s="13">
        <f t="shared" si="0"/>
        <v>439.70239598250004</v>
      </c>
      <c r="N18" s="14"/>
      <c r="O18" s="10"/>
    </row>
    <row r="19" spans="1:15" ht="16.5" thickBot="1">
      <c r="A19" s="15"/>
      <c r="B19" s="16" t="s">
        <v>18</v>
      </c>
      <c r="C19" s="17"/>
      <c r="D19" s="18">
        <f>C19*570*0.001*0.6</f>
        <v>0</v>
      </c>
      <c r="E19" s="18">
        <f>D19*40*0.001</f>
        <v>0</v>
      </c>
      <c r="F19" s="18">
        <f>D19*1.5*0.001</f>
        <v>0</v>
      </c>
      <c r="G19" s="18">
        <f>D19*0.2*0.001</f>
        <v>0</v>
      </c>
      <c r="H19" s="18">
        <f>D19*0.03*0.001</f>
        <v>0</v>
      </c>
      <c r="I19" s="18">
        <f>D19*0.22*0.001</f>
        <v>0</v>
      </c>
      <c r="J19" s="18">
        <f>D19*0.02*0.001</f>
        <v>0</v>
      </c>
      <c r="K19" s="18">
        <f>D19*45*0.001</f>
        <v>0</v>
      </c>
      <c r="L19" s="18">
        <f>D19*1*0.001</f>
        <v>0</v>
      </c>
      <c r="M19" s="19">
        <f t="shared" si="0"/>
        <v>0</v>
      </c>
      <c r="N19" s="20"/>
      <c r="O19" s="15"/>
    </row>
    <row r="20" spans="1:15" ht="15.75">
      <c r="A20" s="3" t="s">
        <v>100</v>
      </c>
      <c r="B20" s="4" t="s">
        <v>16</v>
      </c>
      <c r="C20" s="5">
        <v>3628</v>
      </c>
      <c r="D20" s="7">
        <f>C20*570*0.001*0.95</f>
        <v>1964.562</v>
      </c>
      <c r="E20" s="7">
        <f>D20*10*0.001</f>
        <v>19.64562</v>
      </c>
      <c r="F20" s="7">
        <f>D20*0.8*0.001</f>
        <v>1.5716496</v>
      </c>
      <c r="G20" s="7">
        <f>D20*0.1*0.001</f>
        <v>0.1964562</v>
      </c>
      <c r="H20" s="7">
        <f>D20*0.01*0.001</f>
        <v>0.019645620000000003</v>
      </c>
      <c r="I20" s="7">
        <f>D20*0.1*0.001</f>
        <v>0.1964562</v>
      </c>
      <c r="J20" s="7">
        <f>D20*0.01*0.001</f>
        <v>0.019645620000000003</v>
      </c>
      <c r="K20" s="7">
        <f>D20*5*0.001</f>
        <v>9.82281</v>
      </c>
      <c r="L20" s="7">
        <f>D20*0*0.001</f>
        <v>0</v>
      </c>
      <c r="M20" s="8">
        <f t="shared" si="0"/>
        <v>31.47228324</v>
      </c>
      <c r="N20" s="9">
        <f>SUM(M20:M22)</f>
        <v>266.54055199500004</v>
      </c>
      <c r="O20" s="3">
        <f>IF(N20&lt;500,1,IF(N20&lt;1000,2,IF(N20&lt;1500,3,IF(N20&lt;2000,4,5))))</f>
        <v>1</v>
      </c>
    </row>
    <row r="21" spans="1:15" ht="15.75">
      <c r="A21" s="10"/>
      <c r="B21" s="11" t="s">
        <v>17</v>
      </c>
      <c r="C21" s="5">
        <v>4214</v>
      </c>
      <c r="D21" s="12">
        <f>C21*570*0.001*0.85</f>
        <v>2041.683</v>
      </c>
      <c r="E21" s="12">
        <f>D21*30*0.001</f>
        <v>61.25049</v>
      </c>
      <c r="F21" s="12">
        <f>D21*1*0.001</f>
        <v>2.041683</v>
      </c>
      <c r="G21" s="12">
        <f>D21*0.2*0.001</f>
        <v>0.40833660000000005</v>
      </c>
      <c r="H21" s="12">
        <f>D21*0.04*0.001</f>
        <v>0.08166732</v>
      </c>
      <c r="I21" s="12">
        <f>D21*0.15*0.001</f>
        <v>0.30625245</v>
      </c>
      <c r="J21" s="12">
        <f>D21*0.015*0.001</f>
        <v>0.030625245</v>
      </c>
      <c r="K21" s="12">
        <f>D21*70*0.001</f>
        <v>142.91781</v>
      </c>
      <c r="L21" s="12">
        <f>D21*0.6*0.001</f>
        <v>1.2250098</v>
      </c>
      <c r="M21" s="13">
        <f t="shared" si="0"/>
        <v>208.26187441500002</v>
      </c>
      <c r="N21" s="14"/>
      <c r="O21" s="10"/>
    </row>
    <row r="22" spans="1:15" ht="16.5" thickBot="1">
      <c r="A22" s="15"/>
      <c r="B22" s="16" t="s">
        <v>18</v>
      </c>
      <c r="C22" s="17">
        <v>891</v>
      </c>
      <c r="D22" s="18">
        <f>C22*570*0.001*0.6</f>
        <v>304.722</v>
      </c>
      <c r="E22" s="18">
        <f>D22*40*0.001</f>
        <v>12.18888</v>
      </c>
      <c r="F22" s="18">
        <f>D22*1.5*0.001</f>
        <v>0.45708299999999996</v>
      </c>
      <c r="G22" s="18">
        <f>D22*0.2*0.001</f>
        <v>0.0609444</v>
      </c>
      <c r="H22" s="18">
        <f>D22*0.03*0.001</f>
        <v>0.00914166</v>
      </c>
      <c r="I22" s="18">
        <f>D22*0.22*0.001</f>
        <v>0.06703883999999999</v>
      </c>
      <c r="J22" s="18">
        <f>D22*0.02*0.001</f>
        <v>0.00609444</v>
      </c>
      <c r="K22" s="18">
        <f>D22*45*0.001</f>
        <v>13.71249</v>
      </c>
      <c r="L22" s="18">
        <f>D22*1*0.001</f>
        <v>0.304722</v>
      </c>
      <c r="M22" s="19">
        <f t="shared" si="0"/>
        <v>26.80639434</v>
      </c>
      <c r="N22" s="20"/>
      <c r="O22" s="15"/>
    </row>
    <row r="23" spans="1:15" ht="15.75">
      <c r="A23" s="3" t="s">
        <v>101</v>
      </c>
      <c r="B23" s="4" t="s">
        <v>16</v>
      </c>
      <c r="C23" s="5">
        <v>250</v>
      </c>
      <c r="D23" s="7">
        <f>C23*570*0.001*0.95</f>
        <v>135.375</v>
      </c>
      <c r="E23" s="7">
        <f>D23*10*0.001</f>
        <v>1.35375</v>
      </c>
      <c r="F23" s="7">
        <f>D23*0.8*0.001</f>
        <v>0.10830000000000001</v>
      </c>
      <c r="G23" s="7">
        <f>D23*0.1*0.001</f>
        <v>0.013537500000000001</v>
      </c>
      <c r="H23" s="7">
        <f>D23*0.01*0.001</f>
        <v>0.0013537500000000001</v>
      </c>
      <c r="I23" s="7">
        <f>D23*0.1*0.001</f>
        <v>0.013537500000000001</v>
      </c>
      <c r="J23" s="7">
        <f>D23*0.01*0.001</f>
        <v>0.0013537500000000001</v>
      </c>
      <c r="K23" s="7">
        <f>D23*5*0.001</f>
        <v>0.676875</v>
      </c>
      <c r="L23" s="7">
        <f>D23*0*0.001</f>
        <v>0</v>
      </c>
      <c r="M23" s="8">
        <f t="shared" si="0"/>
        <v>2.1687075</v>
      </c>
      <c r="N23" s="9">
        <f>SUM(M23:M25)</f>
        <v>153.39826035000002</v>
      </c>
      <c r="O23" s="3">
        <f>IF(N23&lt;500,1,IF(N23&lt;1000,2,IF(N23&lt;1500,3,IF(N23&lt;2000,4,5))))</f>
        <v>1</v>
      </c>
    </row>
    <row r="24" spans="1:15" ht="15.75">
      <c r="A24" s="10"/>
      <c r="B24" s="11" t="s">
        <v>17</v>
      </c>
      <c r="C24" s="5">
        <v>3060</v>
      </c>
      <c r="D24" s="12">
        <f>C24*570*0.001*0.85</f>
        <v>1482.57</v>
      </c>
      <c r="E24" s="12">
        <f>D24*30*0.001</f>
        <v>44.4771</v>
      </c>
      <c r="F24" s="12">
        <f>D24*1*0.001</f>
        <v>1.48257</v>
      </c>
      <c r="G24" s="12">
        <f>D24*0.2*0.001</f>
        <v>0.296514</v>
      </c>
      <c r="H24" s="12">
        <f>D24*0.04*0.001</f>
        <v>0.059302799999999996</v>
      </c>
      <c r="I24" s="12">
        <f>D24*0.15*0.001</f>
        <v>0.22238549999999999</v>
      </c>
      <c r="J24" s="12">
        <f>D24*0.015*0.001</f>
        <v>0.022238549999999996</v>
      </c>
      <c r="K24" s="12">
        <f>D24*70*0.001</f>
        <v>103.7799</v>
      </c>
      <c r="L24" s="12">
        <f>D24*0.6*0.001</f>
        <v>0.8895419999999999</v>
      </c>
      <c r="M24" s="13">
        <f t="shared" si="0"/>
        <v>151.22955285</v>
      </c>
      <c r="N24" s="14"/>
      <c r="O24" s="10"/>
    </row>
    <row r="25" spans="1:15" ht="16.5" thickBot="1">
      <c r="A25" s="15"/>
      <c r="B25" s="16" t="s">
        <v>18</v>
      </c>
      <c r="C25" s="17"/>
      <c r="D25" s="18">
        <f>C25*570*0.001*0.6</f>
        <v>0</v>
      </c>
      <c r="E25" s="18">
        <f>D25*40*0.001</f>
        <v>0</v>
      </c>
      <c r="F25" s="18">
        <f>D25*1.5*0.001</f>
        <v>0</v>
      </c>
      <c r="G25" s="18">
        <f>D25*0.2*0.001</f>
        <v>0</v>
      </c>
      <c r="H25" s="18">
        <f>D25*0.03*0.001</f>
        <v>0</v>
      </c>
      <c r="I25" s="18">
        <f>D25*0.22*0.001</f>
        <v>0</v>
      </c>
      <c r="J25" s="18">
        <f>D25*0.02*0.001</f>
        <v>0</v>
      </c>
      <c r="K25" s="18">
        <f>D25*45*0.001</f>
        <v>0</v>
      </c>
      <c r="L25" s="18">
        <f>D25*1*0.001</f>
        <v>0</v>
      </c>
      <c r="M25" s="19">
        <f t="shared" si="0"/>
        <v>0</v>
      </c>
      <c r="N25" s="20"/>
      <c r="O25" s="15"/>
    </row>
    <row r="26" spans="1:15" ht="15.75">
      <c r="A26" s="3" t="s">
        <v>102</v>
      </c>
      <c r="B26" s="4" t="s">
        <v>16</v>
      </c>
      <c r="D26" s="7">
        <f>C26*570*0.001*0.95</f>
        <v>0</v>
      </c>
      <c r="E26" s="7">
        <f>D26*10*0.001</f>
        <v>0</v>
      </c>
      <c r="F26" s="7">
        <f>D26*0.8*0.001</f>
        <v>0</v>
      </c>
      <c r="G26" s="7">
        <f>D26*0.1*0.001</f>
        <v>0</v>
      </c>
      <c r="H26" s="7">
        <f>D26*0.01*0.001</f>
        <v>0</v>
      </c>
      <c r="I26" s="7">
        <f>D26*0.1*0.001</f>
        <v>0</v>
      </c>
      <c r="J26" s="7">
        <f>D26*0.01*0.001</f>
        <v>0</v>
      </c>
      <c r="K26" s="7">
        <f>D26*5*0.001</f>
        <v>0</v>
      </c>
      <c r="L26" s="7">
        <f>D26*0*0.001</f>
        <v>0</v>
      </c>
      <c r="M26" s="8">
        <f t="shared" si="0"/>
        <v>0</v>
      </c>
      <c r="N26" s="9">
        <f>SUM(M26:M28)</f>
        <v>0</v>
      </c>
      <c r="O26" s="3">
        <f>IF(N26&lt;500,1,IF(N26&lt;1000,2,IF(N26&lt;1500,3,IF(N26&lt;2000,4,5))))</f>
        <v>1</v>
      </c>
    </row>
    <row r="27" spans="1:15" ht="15.75">
      <c r="A27" s="10"/>
      <c r="B27" s="11" t="s">
        <v>17</v>
      </c>
      <c r="C27" s="5"/>
      <c r="D27" s="12">
        <f>C27*570*0.001*0.85</f>
        <v>0</v>
      </c>
      <c r="E27" s="12">
        <f>D27*30*0.001</f>
        <v>0</v>
      </c>
      <c r="F27" s="12">
        <f>D27*1*0.001</f>
        <v>0</v>
      </c>
      <c r="G27" s="12">
        <f>D27*0.2*0.001</f>
        <v>0</v>
      </c>
      <c r="H27" s="12">
        <f>D27*0.04*0.001</f>
        <v>0</v>
      </c>
      <c r="I27" s="12">
        <f>D27*0.15*0.001</f>
        <v>0</v>
      </c>
      <c r="J27" s="12">
        <f>D27*0.015*0.001</f>
        <v>0</v>
      </c>
      <c r="K27" s="12">
        <f>D27*70*0.001</f>
        <v>0</v>
      </c>
      <c r="L27" s="12">
        <f>D27*0.6*0.001</f>
        <v>0</v>
      </c>
      <c r="M27" s="13">
        <f t="shared" si="0"/>
        <v>0</v>
      </c>
      <c r="N27" s="14"/>
      <c r="O27" s="10"/>
    </row>
    <row r="28" spans="1:15" ht="16.5" thickBot="1">
      <c r="A28" s="15"/>
      <c r="B28" s="16" t="s">
        <v>18</v>
      </c>
      <c r="C28" s="17"/>
      <c r="D28" s="18">
        <f>C28*570*0.001*0.6</f>
        <v>0</v>
      </c>
      <c r="E28" s="18">
        <f>D28*40*0.001</f>
        <v>0</v>
      </c>
      <c r="F28" s="18">
        <f>D28*1.5*0.001</f>
        <v>0</v>
      </c>
      <c r="G28" s="18">
        <f>D28*0.2*0.001</f>
        <v>0</v>
      </c>
      <c r="H28" s="18">
        <f>D28*0.03*0.001</f>
        <v>0</v>
      </c>
      <c r="I28" s="18">
        <f>D28*0.22*0.001</f>
        <v>0</v>
      </c>
      <c r="J28" s="18">
        <f>D28*0.02*0.001</f>
        <v>0</v>
      </c>
      <c r="K28" s="18">
        <f>D28*45*0.001</f>
        <v>0</v>
      </c>
      <c r="L28" s="18">
        <f>D28*1*0.001</f>
        <v>0</v>
      </c>
      <c r="M28" s="19">
        <f t="shared" si="0"/>
        <v>0</v>
      </c>
      <c r="N28" s="20"/>
      <c r="O28" s="15"/>
    </row>
    <row r="29" spans="1:15" ht="15.75">
      <c r="A29" s="3" t="s">
        <v>103</v>
      </c>
      <c r="B29" s="4" t="s">
        <v>16</v>
      </c>
      <c r="C29" s="5">
        <v>4007</v>
      </c>
      <c r="D29" s="7">
        <f>C29*570*0.001*0.95</f>
        <v>2169.7905</v>
      </c>
      <c r="E29" s="7">
        <f>D29*10*0.001</f>
        <v>21.697905</v>
      </c>
      <c r="F29" s="7">
        <f>D29*0.8*0.001</f>
        <v>1.7358324000000003</v>
      </c>
      <c r="G29" s="7">
        <f>D29*0.1*0.001</f>
        <v>0.21697905000000003</v>
      </c>
      <c r="H29" s="7">
        <f>D29*0.01*0.001</f>
        <v>0.021697905000000003</v>
      </c>
      <c r="I29" s="7">
        <f>D29*0.1*0.001</f>
        <v>0.21697905000000003</v>
      </c>
      <c r="J29" s="7">
        <f>D29*0.01*0.001</f>
        <v>0.021697905000000003</v>
      </c>
      <c r="K29" s="7">
        <f>D29*5*0.001</f>
        <v>10.8489525</v>
      </c>
      <c r="L29" s="7">
        <f>D29*0*0.001</f>
        <v>0</v>
      </c>
      <c r="M29" s="8">
        <f t="shared" si="0"/>
        <v>34.76004381</v>
      </c>
      <c r="N29" s="9">
        <f>SUM(M29:M31)</f>
        <v>404.97591975750004</v>
      </c>
      <c r="O29" s="3">
        <f>IF(N29&lt;500,1,IF(N29&lt;1000,2,IF(N29&lt;1500,3,IF(N29&lt;2000,4,5))))</f>
        <v>1</v>
      </c>
    </row>
    <row r="30" spans="1:15" ht="15.75">
      <c r="A30" s="10"/>
      <c r="B30" s="11" t="s">
        <v>17</v>
      </c>
      <c r="C30" s="5">
        <v>7491</v>
      </c>
      <c r="D30" s="12">
        <f>C30*570*0.001*0.85</f>
        <v>3629.3894999999998</v>
      </c>
      <c r="E30" s="12">
        <f>D30*30*0.001</f>
        <v>108.881685</v>
      </c>
      <c r="F30" s="12">
        <f>D30*1*0.001</f>
        <v>3.6293895</v>
      </c>
      <c r="G30" s="12">
        <f>D30*0.2*0.001</f>
        <v>0.7258779</v>
      </c>
      <c r="H30" s="12">
        <f>D30*0.04*0.001</f>
        <v>0.14517558</v>
      </c>
      <c r="I30" s="12">
        <f>D30*0.15*0.001</f>
        <v>0.544408425</v>
      </c>
      <c r="J30" s="12">
        <f>D30*0.015*0.001</f>
        <v>0.054440842499999996</v>
      </c>
      <c r="K30" s="12">
        <f>D30*70*0.001</f>
        <v>254.057265</v>
      </c>
      <c r="L30" s="12">
        <f>D30*0.6*0.001</f>
        <v>2.1776337</v>
      </c>
      <c r="M30" s="13">
        <f t="shared" si="0"/>
        <v>370.2158759475</v>
      </c>
      <c r="N30" s="14"/>
      <c r="O30" s="10"/>
    </row>
    <row r="31" spans="1:15" ht="16.5" thickBot="1">
      <c r="A31" s="15"/>
      <c r="B31" s="16" t="s">
        <v>18</v>
      </c>
      <c r="C31" s="17"/>
      <c r="D31" s="18">
        <f>C31*570*0.001*0.6</f>
        <v>0</v>
      </c>
      <c r="E31" s="18">
        <f>D31*40*0.001</f>
        <v>0</v>
      </c>
      <c r="F31" s="18">
        <f>D31*1.5*0.001</f>
        <v>0</v>
      </c>
      <c r="G31" s="18">
        <f>D31*0.2*0.001</f>
        <v>0</v>
      </c>
      <c r="H31" s="18">
        <f>D31*0.03*0.001</f>
        <v>0</v>
      </c>
      <c r="I31" s="18">
        <f>D31*0.22*0.001</f>
        <v>0</v>
      </c>
      <c r="J31" s="18">
        <f>D31*0.02*0.001</f>
        <v>0</v>
      </c>
      <c r="K31" s="18">
        <f>D31*45*0.001</f>
        <v>0</v>
      </c>
      <c r="L31" s="18">
        <f>D31*1*0.001</f>
        <v>0</v>
      </c>
      <c r="M31" s="19">
        <f t="shared" si="0"/>
        <v>0</v>
      </c>
      <c r="N31" s="20"/>
      <c r="O31" s="15"/>
    </row>
    <row r="32" spans="1:15" ht="15.75">
      <c r="A32" s="3" t="s">
        <v>104</v>
      </c>
      <c r="B32" s="4" t="s">
        <v>16</v>
      </c>
      <c r="C32" s="5">
        <v>24910</v>
      </c>
      <c r="D32" s="7">
        <f>C32*570*0.001*0.95</f>
        <v>13488.765</v>
      </c>
      <c r="E32" s="7">
        <f>D32*10*0.001</f>
        <v>134.88765</v>
      </c>
      <c r="F32" s="7">
        <f>D32*0.8*0.001</f>
        <v>10.791012</v>
      </c>
      <c r="G32" s="7">
        <f>D32*0.1*0.001</f>
        <v>1.3488765</v>
      </c>
      <c r="H32" s="7">
        <f>D32*0.01*0.001</f>
        <v>0.13488765</v>
      </c>
      <c r="I32" s="7">
        <f>D32*0.1*0.001</f>
        <v>1.3488765</v>
      </c>
      <c r="J32" s="7">
        <f>D32*0.01*0.001</f>
        <v>0.13488765</v>
      </c>
      <c r="K32" s="7">
        <f>D32*5*0.001</f>
        <v>67.443825</v>
      </c>
      <c r="L32" s="7">
        <f>D32*0*0.001</f>
        <v>0</v>
      </c>
      <c r="M32" s="8">
        <f t="shared" si="0"/>
        <v>216.09001529999998</v>
      </c>
      <c r="N32" s="9">
        <f>SUM(M32:M34)</f>
        <v>1316.278671675</v>
      </c>
      <c r="O32" s="3">
        <f>IF(N32&lt;500,1,IF(N32&lt;1000,2,IF(N32&lt;1500,3,IF(N32&lt;2000,4,5))))</f>
        <v>3</v>
      </c>
    </row>
    <row r="33" spans="1:15" ht="15.75">
      <c r="A33" s="10"/>
      <c r="B33" s="11" t="s">
        <v>17</v>
      </c>
      <c r="C33" s="5">
        <v>13270</v>
      </c>
      <c r="D33" s="12">
        <f>C33*570*0.001*0.85</f>
        <v>6429.3150000000005</v>
      </c>
      <c r="E33" s="12">
        <f>D33*30*0.001</f>
        <v>192.87945000000002</v>
      </c>
      <c r="F33" s="12">
        <f>D33*1*0.001</f>
        <v>6.429315000000001</v>
      </c>
      <c r="G33" s="12">
        <f>D33*0.2*0.001</f>
        <v>1.2858630000000002</v>
      </c>
      <c r="H33" s="12">
        <f>D33*0.04*0.001</f>
        <v>0.25717260000000003</v>
      </c>
      <c r="I33" s="12">
        <f>D33*0.15*0.001</f>
        <v>0.96439725</v>
      </c>
      <c r="J33" s="12">
        <f>D33*0.015*0.001</f>
        <v>0.09643972500000002</v>
      </c>
      <c r="K33" s="12">
        <f>D33*70*0.001</f>
        <v>450.05205000000007</v>
      </c>
      <c r="L33" s="12">
        <f>D33*0.6*0.001</f>
        <v>3.857589</v>
      </c>
      <c r="M33" s="13">
        <f t="shared" si="0"/>
        <v>655.822276575</v>
      </c>
      <c r="N33" s="14"/>
      <c r="O33" s="10"/>
    </row>
    <row r="34" spans="1:15" ht="16.5" thickBot="1">
      <c r="A34" s="15"/>
      <c r="B34" s="16" t="s">
        <v>18</v>
      </c>
      <c r="C34" s="17">
        <v>14770</v>
      </c>
      <c r="D34" s="18">
        <f>C34*570*0.001*0.6</f>
        <v>5051.339999999999</v>
      </c>
      <c r="E34" s="18">
        <f>D34*40*0.001</f>
        <v>202.0536</v>
      </c>
      <c r="F34" s="18">
        <f>D34*1.5*0.001</f>
        <v>7.577009999999999</v>
      </c>
      <c r="G34" s="18">
        <f>D34*0.2*0.001</f>
        <v>1.010268</v>
      </c>
      <c r="H34" s="18">
        <f>D34*0.03*0.001</f>
        <v>0.15154019999999999</v>
      </c>
      <c r="I34" s="18">
        <f>D34*0.22*0.001</f>
        <v>1.1112948</v>
      </c>
      <c r="J34" s="18">
        <f>D34*0.02*0.001</f>
        <v>0.10102679999999999</v>
      </c>
      <c r="K34" s="18">
        <f>D34*45*0.001</f>
        <v>227.31029999999996</v>
      </c>
      <c r="L34" s="18">
        <f>D34*1*0.001</f>
        <v>5.05134</v>
      </c>
      <c r="M34" s="19">
        <f t="shared" si="0"/>
        <v>444.3663797999999</v>
      </c>
      <c r="N34" s="20"/>
      <c r="O34" s="15"/>
    </row>
    <row r="35" spans="1:15" ht="15.75">
      <c r="A35" s="3" t="s">
        <v>105</v>
      </c>
      <c r="B35" s="4" t="s">
        <v>16</v>
      </c>
      <c r="C35" s="5">
        <v>163</v>
      </c>
      <c r="D35" s="7">
        <f>C35*570*0.001*0.95</f>
        <v>88.2645</v>
      </c>
      <c r="E35" s="7">
        <f>D35*10*0.001</f>
        <v>0.882645</v>
      </c>
      <c r="F35" s="7">
        <f>D35*0.8*0.001</f>
        <v>0.0706116</v>
      </c>
      <c r="G35" s="7">
        <f>D35*0.1*0.001</f>
        <v>0.00882645</v>
      </c>
      <c r="H35" s="7">
        <f>D35*0.01*0.001</f>
        <v>0.000882645</v>
      </c>
      <c r="I35" s="7">
        <f>D35*0.1*0.001</f>
        <v>0.00882645</v>
      </c>
      <c r="J35" s="7">
        <f>D35*0.01*0.001</f>
        <v>0.000882645</v>
      </c>
      <c r="K35" s="7">
        <f>D35*5*0.001</f>
        <v>0.4413225</v>
      </c>
      <c r="L35" s="7">
        <f>D35*0*0.001</f>
        <v>0</v>
      </c>
      <c r="M35" s="8">
        <f t="shared" si="0"/>
        <v>1.4139972900000002</v>
      </c>
      <c r="N35" s="9">
        <f>SUM(M35:M37)</f>
        <v>135.8896879125</v>
      </c>
      <c r="O35" s="3">
        <f>IF(N35&lt;500,1,IF(N35&lt;1000,2,IF(N35&lt;1500,3,IF(N35&lt;2000,4,5))))</f>
        <v>1</v>
      </c>
    </row>
    <row r="36" spans="1:15" ht="15.75">
      <c r="A36" s="10"/>
      <c r="B36" s="11" t="s">
        <v>17</v>
      </c>
      <c r="C36" s="5">
        <v>2721</v>
      </c>
      <c r="D36" s="12">
        <f>C36*570*0.001*0.85</f>
        <v>1318.3245</v>
      </c>
      <c r="E36" s="12">
        <f>D36*30*0.001</f>
        <v>39.549735</v>
      </c>
      <c r="F36" s="12">
        <f>D36*1*0.001</f>
        <v>1.3183245</v>
      </c>
      <c r="G36" s="12">
        <f>D36*0.2*0.001</f>
        <v>0.2636649</v>
      </c>
      <c r="H36" s="12">
        <f>D36*0.04*0.001</f>
        <v>0.05273298</v>
      </c>
      <c r="I36" s="12">
        <f>D36*0.15*0.001</f>
        <v>0.19774867499999998</v>
      </c>
      <c r="J36" s="12">
        <f>D36*0.015*0.001</f>
        <v>0.0197748675</v>
      </c>
      <c r="K36" s="12">
        <f>D36*70*0.001</f>
        <v>92.282715</v>
      </c>
      <c r="L36" s="12">
        <f>D36*0.6*0.001</f>
        <v>0.7909946999999999</v>
      </c>
      <c r="M36" s="13">
        <f t="shared" si="0"/>
        <v>134.4756906225</v>
      </c>
      <c r="N36" s="14"/>
      <c r="O36" s="10"/>
    </row>
    <row r="37" spans="1:15" ht="16.5" thickBot="1">
      <c r="A37" s="15"/>
      <c r="B37" s="16" t="s">
        <v>18</v>
      </c>
      <c r="C37" s="17"/>
      <c r="D37" s="18">
        <f>C37*570*0.001*0.6</f>
        <v>0</v>
      </c>
      <c r="E37" s="18">
        <f>D37*40*0.001</f>
        <v>0</v>
      </c>
      <c r="F37" s="18">
        <f>D37*1.5*0.001</f>
        <v>0</v>
      </c>
      <c r="G37" s="18">
        <f>D37*0.2*0.001</f>
        <v>0</v>
      </c>
      <c r="H37" s="18">
        <f>D37*0.03*0.001</f>
        <v>0</v>
      </c>
      <c r="I37" s="18">
        <f>D37*0.22*0.001</f>
        <v>0</v>
      </c>
      <c r="J37" s="18">
        <f>D37*0.02*0.001</f>
        <v>0</v>
      </c>
      <c r="K37" s="18">
        <f>D37*45*0.001</f>
        <v>0</v>
      </c>
      <c r="L37" s="18">
        <f>D37*1*0.001</f>
        <v>0</v>
      </c>
      <c r="M37" s="19">
        <f t="shared" si="0"/>
        <v>0</v>
      </c>
      <c r="N37" s="20"/>
      <c r="O37" s="15"/>
    </row>
    <row r="38" spans="1:15" ht="15.75">
      <c r="A38" s="3" t="s">
        <v>106</v>
      </c>
      <c r="B38" s="4" t="s">
        <v>16</v>
      </c>
      <c r="C38" s="5">
        <v>2159</v>
      </c>
      <c r="D38" s="7">
        <f>C38*570*0.001*0.95</f>
        <v>1169.0985</v>
      </c>
      <c r="E38" s="7">
        <f aca="true" t="shared" si="1" ref="E38:E44">D38*10*0.001</f>
        <v>11.690985000000001</v>
      </c>
      <c r="F38" s="7">
        <f>D38*0.8*0.001</f>
        <v>0.9352788000000001</v>
      </c>
      <c r="G38" s="7">
        <f>D38*0.1*0.001</f>
        <v>0.11690985000000001</v>
      </c>
      <c r="H38" s="7">
        <f>D38*0.01*0.001</f>
        <v>0.011690985000000001</v>
      </c>
      <c r="I38" s="7">
        <f>D38*0.1*0.001</f>
        <v>0.11690985000000001</v>
      </c>
      <c r="J38" s="7">
        <f>D38*0.01*0.001</f>
        <v>0.011690985000000001</v>
      </c>
      <c r="K38" s="7">
        <f>D38*5*0.001</f>
        <v>5.845492500000001</v>
      </c>
      <c r="L38" s="7">
        <f>D38*0*0.001</f>
        <v>0</v>
      </c>
      <c r="M38" s="8">
        <f t="shared" si="0"/>
        <v>18.728957970000003</v>
      </c>
      <c r="N38" s="9">
        <f aca="true" t="shared" si="2" ref="N38:N44">SUM(M38:M40)</f>
        <v>269.78978427</v>
      </c>
      <c r="O38" s="3">
        <f aca="true" t="shared" si="3" ref="O38:O44">IF(N38&lt;500,1,IF(N38&lt;1000,2,IF(N38&lt;1500,3,IF(N38&lt;2000,4,5))))</f>
        <v>1</v>
      </c>
    </row>
    <row r="39" spans="1:15" ht="15.75">
      <c r="A39" s="10"/>
      <c r="B39" s="11" t="s">
        <v>17</v>
      </c>
      <c r="C39" s="5">
        <v>5080</v>
      </c>
      <c r="D39" s="12">
        <f>C39*570*0.001*0.85</f>
        <v>2461.2599999999998</v>
      </c>
      <c r="E39" s="12">
        <f aca="true" t="shared" si="4" ref="E39:E45">D39*30*0.001</f>
        <v>73.83779999999999</v>
      </c>
      <c r="F39" s="12">
        <f>D39*1*0.001</f>
        <v>2.46126</v>
      </c>
      <c r="G39" s="12">
        <f>D39*0.2*0.001</f>
        <v>0.49225199999999997</v>
      </c>
      <c r="H39" s="12">
        <f>D39*0.04*0.001</f>
        <v>0.0984504</v>
      </c>
      <c r="I39" s="12">
        <f>D39*0.15*0.001</f>
        <v>0.369189</v>
      </c>
      <c r="J39" s="12">
        <f>D39*0.015*0.001</f>
        <v>0.0369189</v>
      </c>
      <c r="K39" s="12">
        <f>D39*70*0.001</f>
        <v>172.2882</v>
      </c>
      <c r="L39" s="12">
        <f>D39*0.6*0.001</f>
        <v>1.476756</v>
      </c>
      <c r="M39" s="13">
        <f t="shared" si="0"/>
        <v>251.06082629999997</v>
      </c>
      <c r="N39" s="14"/>
      <c r="O39" s="10"/>
    </row>
    <row r="40" spans="1:15" ht="16.5" thickBot="1">
      <c r="A40" s="15"/>
      <c r="B40" s="16" t="s">
        <v>18</v>
      </c>
      <c r="C40" s="17"/>
      <c r="D40" s="18">
        <f>C40*570*0.001*0.6</f>
        <v>0</v>
      </c>
      <c r="E40" s="18">
        <f>D40*40*0.001</f>
        <v>0</v>
      </c>
      <c r="F40" s="18">
        <f>D40*1.5*0.001</f>
        <v>0</v>
      </c>
      <c r="G40" s="18">
        <f>D40*0.2*0.001</f>
        <v>0</v>
      </c>
      <c r="H40" s="18">
        <f>D40*0.03*0.001</f>
        <v>0</v>
      </c>
      <c r="I40" s="18">
        <f>D40*0.22*0.001</f>
        <v>0</v>
      </c>
      <c r="J40" s="18">
        <f>D40*0.02*0.001</f>
        <v>0</v>
      </c>
      <c r="K40" s="18">
        <f>D40*45*0.001</f>
        <v>0</v>
      </c>
      <c r="L40" s="18">
        <f>D40*1*0.001</f>
        <v>0</v>
      </c>
      <c r="M40" s="19">
        <f t="shared" si="0"/>
        <v>0</v>
      </c>
      <c r="N40" s="20"/>
      <c r="O40" s="15"/>
    </row>
    <row r="41" spans="1:15" ht="15.75">
      <c r="A41" s="3" t="s">
        <v>107</v>
      </c>
      <c r="B41" s="4" t="s">
        <v>16</v>
      </c>
      <c r="C41" s="5"/>
      <c r="D41" s="7">
        <f>C41*570*0.001*0.95</f>
        <v>0</v>
      </c>
      <c r="E41" s="7">
        <f t="shared" si="1"/>
        <v>0</v>
      </c>
      <c r="F41" s="7">
        <f>D41*0.8*0.001</f>
        <v>0</v>
      </c>
      <c r="G41" s="7">
        <f>D41*0.1*0.001</f>
        <v>0</v>
      </c>
      <c r="H41" s="7">
        <f>D41*0.01*0.001</f>
        <v>0</v>
      </c>
      <c r="I41" s="7">
        <f>D41*0.1*0.001</f>
        <v>0</v>
      </c>
      <c r="J41" s="7">
        <f>D41*0.01*0.001</f>
        <v>0</v>
      </c>
      <c r="K41" s="7">
        <f>D41*5*0.001</f>
        <v>0</v>
      </c>
      <c r="L41" s="7">
        <f>D41*0*0.001</f>
        <v>0</v>
      </c>
      <c r="M41" s="8">
        <f t="shared" si="0"/>
        <v>0</v>
      </c>
      <c r="N41" s="9">
        <f t="shared" si="2"/>
        <v>0</v>
      </c>
      <c r="O41" s="3">
        <f t="shared" si="3"/>
        <v>1</v>
      </c>
    </row>
    <row r="42" spans="1:15" ht="15.75">
      <c r="A42" s="10"/>
      <c r="B42" s="11" t="s">
        <v>17</v>
      </c>
      <c r="C42" s="5"/>
      <c r="D42" s="12">
        <f>C42*570*0.001*0.85</f>
        <v>0</v>
      </c>
      <c r="E42" s="12">
        <f t="shared" si="4"/>
        <v>0</v>
      </c>
      <c r="F42" s="12">
        <f>D42*1*0.001</f>
        <v>0</v>
      </c>
      <c r="G42" s="12">
        <f>D42*0.2*0.001</f>
        <v>0</v>
      </c>
      <c r="H42" s="12">
        <f>D42*0.04*0.001</f>
        <v>0</v>
      </c>
      <c r="I42" s="12">
        <f>D42*0.15*0.001</f>
        <v>0</v>
      </c>
      <c r="J42" s="12">
        <f>D42*0.015*0.001</f>
        <v>0</v>
      </c>
      <c r="K42" s="12">
        <f>D42*70*0.001</f>
        <v>0</v>
      </c>
      <c r="L42" s="12">
        <f>D42*0.6*0.001</f>
        <v>0</v>
      </c>
      <c r="M42" s="13">
        <f t="shared" si="0"/>
        <v>0</v>
      </c>
      <c r="N42" s="14"/>
      <c r="O42" s="10"/>
    </row>
    <row r="43" spans="1:15" ht="16.5" thickBot="1">
      <c r="A43" s="15"/>
      <c r="B43" s="16" t="s">
        <v>18</v>
      </c>
      <c r="C43" s="17"/>
      <c r="D43" s="18">
        <f>C43*570*0.001*0.6</f>
        <v>0</v>
      </c>
      <c r="E43" s="18">
        <f>D43*40*0.001</f>
        <v>0</v>
      </c>
      <c r="F43" s="18">
        <f>D43*1.5*0.001</f>
        <v>0</v>
      </c>
      <c r="G43" s="18">
        <f>D43*0.2*0.001</f>
        <v>0</v>
      </c>
      <c r="H43" s="18">
        <f>D43*0.03*0.001</f>
        <v>0</v>
      </c>
      <c r="I43" s="18">
        <f>D43*0.22*0.001</f>
        <v>0</v>
      </c>
      <c r="J43" s="18">
        <f>D43*0.02*0.001</f>
        <v>0</v>
      </c>
      <c r="K43" s="18">
        <f>D43*45*0.001</f>
        <v>0</v>
      </c>
      <c r="L43" s="18">
        <f>D43*1*0.001</f>
        <v>0</v>
      </c>
      <c r="M43" s="19">
        <f t="shared" si="0"/>
        <v>0</v>
      </c>
      <c r="N43" s="20"/>
      <c r="O43" s="15"/>
    </row>
    <row r="44" spans="1:15" ht="15.75">
      <c r="A44" s="3" t="s">
        <v>108</v>
      </c>
      <c r="B44" s="4" t="s">
        <v>16</v>
      </c>
      <c r="C44" s="5"/>
      <c r="D44" s="7">
        <f>C44*570*0.001*0.95</f>
        <v>0</v>
      </c>
      <c r="E44" s="7">
        <f t="shared" si="1"/>
        <v>0</v>
      </c>
      <c r="F44" s="7">
        <f>D44*0.8*0.001</f>
        <v>0</v>
      </c>
      <c r="G44" s="7">
        <f>D44*0.1*0.001</f>
        <v>0</v>
      </c>
      <c r="H44" s="7">
        <f>D44*0.01*0.001</f>
        <v>0</v>
      </c>
      <c r="I44" s="7">
        <f>D44*0.1*0.001</f>
        <v>0</v>
      </c>
      <c r="J44" s="7">
        <f>D44*0.01*0.001</f>
        <v>0</v>
      </c>
      <c r="K44" s="7">
        <f>D44*5*0.001</f>
        <v>0</v>
      </c>
      <c r="L44" s="7">
        <f>D44*0*0.001</f>
        <v>0</v>
      </c>
      <c r="M44" s="8">
        <f t="shared" si="0"/>
        <v>0</v>
      </c>
      <c r="N44" s="9">
        <f t="shared" si="2"/>
        <v>37.263752565</v>
      </c>
      <c r="O44" s="3">
        <f t="shared" si="3"/>
        <v>1</v>
      </c>
    </row>
    <row r="45" spans="1:15" ht="15.75">
      <c r="A45" s="10"/>
      <c r="B45" s="11" t="s">
        <v>17</v>
      </c>
      <c r="C45" s="5">
        <v>754</v>
      </c>
      <c r="D45" s="12">
        <f>C45*570*0.001*0.85</f>
        <v>365.313</v>
      </c>
      <c r="E45" s="12">
        <f t="shared" si="4"/>
        <v>10.959389999999999</v>
      </c>
      <c r="F45" s="12">
        <f>D45*1*0.001</f>
        <v>0.365313</v>
      </c>
      <c r="G45" s="12">
        <f>D45*0.2*0.001</f>
        <v>0.0730626</v>
      </c>
      <c r="H45" s="12">
        <f>D45*0.04*0.001</f>
        <v>0.01461252</v>
      </c>
      <c r="I45" s="12">
        <f>D45*0.15*0.001</f>
        <v>0.05479695</v>
      </c>
      <c r="J45" s="12">
        <f>D45*0.015*0.001</f>
        <v>0.005479695</v>
      </c>
      <c r="K45" s="12">
        <f>D45*70*0.001</f>
        <v>25.57191</v>
      </c>
      <c r="L45" s="12">
        <f>D45*0.6*0.001</f>
        <v>0.2191878</v>
      </c>
      <c r="M45" s="13">
        <f t="shared" si="0"/>
        <v>37.263752565</v>
      </c>
      <c r="N45" s="14"/>
      <c r="O45" s="10"/>
    </row>
    <row r="46" spans="1:15" ht="16.5" thickBot="1">
      <c r="A46" s="15"/>
      <c r="B46" s="16" t="s">
        <v>18</v>
      </c>
      <c r="C46" s="17"/>
      <c r="D46" s="18">
        <f>C46*570*0.001*0.6</f>
        <v>0</v>
      </c>
      <c r="E46" s="18">
        <f>D46*40*0.001</f>
        <v>0</v>
      </c>
      <c r="F46" s="18">
        <f>D46*1.5*0.001</f>
        <v>0</v>
      </c>
      <c r="G46" s="18">
        <f>D46*0.2*0.001</f>
        <v>0</v>
      </c>
      <c r="H46" s="18">
        <f>D46*0.03*0.001</f>
        <v>0</v>
      </c>
      <c r="I46" s="18">
        <f>D46*0.22*0.001</f>
        <v>0</v>
      </c>
      <c r="J46" s="18">
        <f>D46*0.02*0.001</f>
        <v>0</v>
      </c>
      <c r="K46" s="18">
        <f>D46*45*0.001</f>
        <v>0</v>
      </c>
      <c r="L46" s="18">
        <f>D46*1*0.001</f>
        <v>0</v>
      </c>
      <c r="M46" s="19">
        <f t="shared" si="0"/>
        <v>0</v>
      </c>
      <c r="N46" s="20"/>
      <c r="O46" s="15"/>
    </row>
  </sheetData>
  <mergeCells count="45">
    <mergeCell ref="A44:A46"/>
    <mergeCell ref="N44:N46"/>
    <mergeCell ref="O44:O46"/>
    <mergeCell ref="A38:A40"/>
    <mergeCell ref="N38:N40"/>
    <mergeCell ref="O38:O40"/>
    <mergeCell ref="A41:A43"/>
    <mergeCell ref="N41:N43"/>
    <mergeCell ref="O41:O43"/>
    <mergeCell ref="A32:A34"/>
    <mergeCell ref="N32:N34"/>
    <mergeCell ref="O32:O34"/>
    <mergeCell ref="A35:A37"/>
    <mergeCell ref="N35:N37"/>
    <mergeCell ref="O35:O37"/>
    <mergeCell ref="A26:A28"/>
    <mergeCell ref="N26:N28"/>
    <mergeCell ref="O26:O28"/>
    <mergeCell ref="A29:A31"/>
    <mergeCell ref="N29:N31"/>
    <mergeCell ref="O29:O31"/>
    <mergeCell ref="A20:A22"/>
    <mergeCell ref="N20:N22"/>
    <mergeCell ref="O20:O22"/>
    <mergeCell ref="A23:A25"/>
    <mergeCell ref="N23:N25"/>
    <mergeCell ref="O23:O25"/>
    <mergeCell ref="A14:A16"/>
    <mergeCell ref="N14:N16"/>
    <mergeCell ref="O14:O16"/>
    <mergeCell ref="A17:A19"/>
    <mergeCell ref="N17:N19"/>
    <mergeCell ref="O17:O19"/>
    <mergeCell ref="A8:A10"/>
    <mergeCell ref="N8:N10"/>
    <mergeCell ref="O8:O10"/>
    <mergeCell ref="A11:A13"/>
    <mergeCell ref="N11:N13"/>
    <mergeCell ref="O11:O13"/>
    <mergeCell ref="A2:A4"/>
    <mergeCell ref="N2:N4"/>
    <mergeCell ref="O2:O4"/>
    <mergeCell ref="A5:A7"/>
    <mergeCell ref="N5:N7"/>
    <mergeCell ref="O5:O7"/>
  </mergeCells>
  <conditionalFormatting sqref="O2:O46">
    <cfRule type="cellIs" priority="1" dxfId="0" operator="equal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zoomScale="50" zoomScaleNormal="50" workbookViewId="0" topLeftCell="A1">
      <selection activeCell="B44" sqref="B44"/>
    </sheetView>
  </sheetViews>
  <sheetFormatPr defaultColWidth="9.140625" defaultRowHeight="12.75"/>
  <cols>
    <col min="1" max="1" width="13.57421875" style="0" bestFit="1" customWidth="1"/>
    <col min="2" max="3" width="17.8515625" style="0" bestFit="1" customWidth="1"/>
    <col min="4" max="4" width="14.7109375" style="0" bestFit="1" customWidth="1"/>
    <col min="5" max="5" width="19.8515625" style="0" bestFit="1" customWidth="1"/>
    <col min="6" max="7" width="15.28125" style="0" bestFit="1" customWidth="1"/>
    <col min="8" max="8" width="17.00390625" style="0" bestFit="1" customWidth="1"/>
    <col min="9" max="9" width="16.7109375" style="0" bestFit="1" customWidth="1"/>
    <col min="10" max="11" width="17.00390625" style="0" bestFit="1" customWidth="1"/>
    <col min="12" max="12" width="18.7109375" style="0" bestFit="1" customWidth="1"/>
    <col min="13" max="13" width="23.7109375" style="0" bestFit="1" customWidth="1"/>
    <col min="14" max="14" width="22.28125" style="0" bestFit="1" customWidth="1"/>
    <col min="15" max="15" width="18.421875" style="0" bestFit="1" customWidth="1"/>
  </cols>
  <sheetData>
    <row r="1" spans="1:15" ht="53.25" customHeight="1" thickBo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</row>
    <row r="2" spans="1:15" ht="15.75">
      <c r="A2" s="3" t="s">
        <v>109</v>
      </c>
      <c r="B2" s="4" t="s">
        <v>16</v>
      </c>
      <c r="C2" s="5">
        <v>7804</v>
      </c>
      <c r="D2" s="6">
        <f>C2*565*0.001*0.95</f>
        <v>4188.797</v>
      </c>
      <c r="E2" s="7">
        <f>D2*10*0.001</f>
        <v>41.887969999999996</v>
      </c>
      <c r="F2" s="7">
        <f>D2*0.8*0.001</f>
        <v>3.3510375999999997</v>
      </c>
      <c r="G2" s="7">
        <f>D2*0.1*0.001</f>
        <v>0.41887969999999997</v>
      </c>
      <c r="H2" s="7">
        <f>D2*0.01*0.001</f>
        <v>0.04188797</v>
      </c>
      <c r="I2" s="7">
        <f>D2*0.1*0.001</f>
        <v>0.41887969999999997</v>
      </c>
      <c r="J2" s="7">
        <f>D2*0.01*0.001</f>
        <v>0.04188797</v>
      </c>
      <c r="K2" s="7">
        <f>D2*5*0.001</f>
        <v>20.943984999999998</v>
      </c>
      <c r="L2" s="7">
        <f>D2*0*0.001</f>
        <v>0</v>
      </c>
      <c r="M2" s="8">
        <f>SUM(E2:L2)</f>
        <v>67.10452793999998</v>
      </c>
      <c r="N2" s="9">
        <f>SUM(M2:M4)</f>
        <v>698.06869604</v>
      </c>
      <c r="O2" s="3">
        <f>IF(N2&lt;500,1,IF(N2&lt;1000,2,IF(N2&lt;1500,3,IF(N2&lt;2000,4,5))))</f>
        <v>2</v>
      </c>
    </row>
    <row r="3" spans="1:15" ht="15.75">
      <c r="A3" s="10"/>
      <c r="B3" s="11" t="s">
        <v>17</v>
      </c>
      <c r="C3" s="5">
        <v>12880</v>
      </c>
      <c r="D3" s="6">
        <f>C3*565*0.001*0.85</f>
        <v>6185.62</v>
      </c>
      <c r="E3" s="12">
        <f>D3*30*0.001</f>
        <v>185.5686</v>
      </c>
      <c r="F3" s="12">
        <f>D3*1*0.001</f>
        <v>6.18562</v>
      </c>
      <c r="G3" s="12">
        <f>D3*0.2*0.001</f>
        <v>1.2371240000000001</v>
      </c>
      <c r="H3" s="12">
        <f>D3*0.04*0.001</f>
        <v>0.2474248</v>
      </c>
      <c r="I3" s="12">
        <f>D3*0.15*0.001</f>
        <v>0.927843</v>
      </c>
      <c r="J3" s="12">
        <f>D3*0.015*0.001</f>
        <v>0.0927843</v>
      </c>
      <c r="K3" s="12">
        <f>D3*70*0.001</f>
        <v>432.99339999999995</v>
      </c>
      <c r="L3" s="12">
        <f>D3*0.6*0.001</f>
        <v>3.711372</v>
      </c>
      <c r="M3" s="13">
        <f>SUM(E3:L3)</f>
        <v>630.9641680999999</v>
      </c>
      <c r="N3" s="14"/>
      <c r="O3" s="10"/>
    </row>
    <row r="4" spans="1:15" ht="16.5" thickBot="1">
      <c r="A4" s="15"/>
      <c r="B4" s="16" t="s">
        <v>18</v>
      </c>
      <c r="C4" s="17"/>
      <c r="D4" s="18">
        <f>C4*565*0.001*0.6</f>
        <v>0</v>
      </c>
      <c r="E4" s="18">
        <f>D4*40*0.001</f>
        <v>0</v>
      </c>
      <c r="F4" s="18">
        <f>D4*1.5*0.001</f>
        <v>0</v>
      </c>
      <c r="G4" s="18">
        <f>D4*0.2*0.001</f>
        <v>0</v>
      </c>
      <c r="H4" s="18">
        <f>D4*0.03*0.001</f>
        <v>0</v>
      </c>
      <c r="I4" s="18">
        <f>D4*0.22*0.001</f>
        <v>0</v>
      </c>
      <c r="J4" s="18">
        <f>D4*0.02*0.001</f>
        <v>0</v>
      </c>
      <c r="K4" s="18">
        <f>D4*45*0.001</f>
        <v>0</v>
      </c>
      <c r="L4" s="18">
        <f>D4*1*0.001</f>
        <v>0</v>
      </c>
      <c r="M4" s="19">
        <f>SUM(E4:L4)</f>
        <v>0</v>
      </c>
      <c r="N4" s="20"/>
      <c r="O4" s="15"/>
    </row>
    <row r="5" spans="1:15" ht="15.75">
      <c r="A5" s="3" t="s">
        <v>110</v>
      </c>
      <c r="B5" s="4" t="s">
        <v>16</v>
      </c>
      <c r="C5" s="5"/>
      <c r="D5" s="6">
        <f>C5*565*0.001*0.95</f>
        <v>0</v>
      </c>
      <c r="E5" s="7">
        <f>D5*10*0.001</f>
        <v>0</v>
      </c>
      <c r="F5" s="7">
        <f>D5*0.8*0.001</f>
        <v>0</v>
      </c>
      <c r="G5" s="7">
        <f>D5*0.1*0.001</f>
        <v>0</v>
      </c>
      <c r="H5" s="7">
        <f>D5*0.01*0.001</f>
        <v>0</v>
      </c>
      <c r="I5" s="7">
        <f>D5*0.1*0.001</f>
        <v>0</v>
      </c>
      <c r="J5" s="7">
        <f>D5*0.01*0.001</f>
        <v>0</v>
      </c>
      <c r="K5" s="7">
        <f>D5*5*0.001</f>
        <v>0</v>
      </c>
      <c r="L5" s="7">
        <f>D5*0*0.001</f>
        <v>0</v>
      </c>
      <c r="M5" s="8">
        <f aca="true" t="shared" si="0" ref="M5:M34">SUM(E5:L5)</f>
        <v>0</v>
      </c>
      <c r="N5" s="9">
        <f>SUM(M5:M7)</f>
        <v>145.00418770000002</v>
      </c>
      <c r="O5" s="3">
        <f>IF(N5&lt;500,1,IF(N5&lt;1000,2,IF(N5&lt;1500,3,IF(N5&lt;2000,4,5))))</f>
        <v>1</v>
      </c>
    </row>
    <row r="6" spans="1:15" ht="15.75">
      <c r="A6" s="10"/>
      <c r="B6" s="11" t="s">
        <v>17</v>
      </c>
      <c r="C6" s="5">
        <v>2960</v>
      </c>
      <c r="D6" s="6">
        <f>C6*565*0.001*0.85</f>
        <v>1421.54</v>
      </c>
      <c r="E6" s="12">
        <f>D6*30*0.001</f>
        <v>42.6462</v>
      </c>
      <c r="F6" s="12">
        <f>D6*1*0.001</f>
        <v>1.42154</v>
      </c>
      <c r="G6" s="12">
        <f>D6*0.2*0.001</f>
        <v>0.284308</v>
      </c>
      <c r="H6" s="12">
        <f>D6*0.04*0.001</f>
        <v>0.056861600000000005</v>
      </c>
      <c r="I6" s="12">
        <f>D6*0.15*0.001</f>
        <v>0.213231</v>
      </c>
      <c r="J6" s="12">
        <f>D6*0.015*0.001</f>
        <v>0.0213231</v>
      </c>
      <c r="K6" s="12">
        <f>D6*70*0.001</f>
        <v>99.5078</v>
      </c>
      <c r="L6" s="12">
        <f>D6*0.6*0.001</f>
        <v>0.852924</v>
      </c>
      <c r="M6" s="13">
        <f t="shared" si="0"/>
        <v>145.00418770000002</v>
      </c>
      <c r="N6" s="14"/>
      <c r="O6" s="10"/>
    </row>
    <row r="7" spans="1:15" ht="16.5" thickBot="1">
      <c r="A7" s="15"/>
      <c r="B7" s="16" t="s">
        <v>18</v>
      </c>
      <c r="C7" s="17"/>
      <c r="D7" s="18">
        <f>C7*565*0.001*0.6</f>
        <v>0</v>
      </c>
      <c r="E7" s="18">
        <f>D7*40*0.001</f>
        <v>0</v>
      </c>
      <c r="F7" s="18">
        <f>D7*1.5*0.001</f>
        <v>0</v>
      </c>
      <c r="G7" s="18">
        <f>D7*0.2*0.001</f>
        <v>0</v>
      </c>
      <c r="H7" s="18">
        <f>D7*0.03*0.001</f>
        <v>0</v>
      </c>
      <c r="I7" s="18">
        <f>D7*0.22*0.001</f>
        <v>0</v>
      </c>
      <c r="J7" s="18">
        <f>D7*0.02*0.001</f>
        <v>0</v>
      </c>
      <c r="K7" s="18">
        <f>D7*45*0.001</f>
        <v>0</v>
      </c>
      <c r="L7" s="18">
        <f>D7*1*0.001</f>
        <v>0</v>
      </c>
      <c r="M7" s="19">
        <f t="shared" si="0"/>
        <v>0</v>
      </c>
      <c r="N7" s="20"/>
      <c r="O7" s="15"/>
    </row>
    <row r="8" spans="1:15" ht="15.75">
      <c r="A8" s="3" t="s">
        <v>111</v>
      </c>
      <c r="B8" s="4" t="s">
        <v>16</v>
      </c>
      <c r="C8" s="5"/>
      <c r="D8" s="6">
        <f>C8*565*0.001*0.95</f>
        <v>0</v>
      </c>
      <c r="E8" s="7">
        <f>D8*10*0.001</f>
        <v>0</v>
      </c>
      <c r="F8" s="7">
        <f>D8*0.8*0.001</f>
        <v>0</v>
      </c>
      <c r="G8" s="7">
        <f>D8*0.1*0.001</f>
        <v>0</v>
      </c>
      <c r="H8" s="7">
        <f>D8*0.01*0.001</f>
        <v>0</v>
      </c>
      <c r="I8" s="7">
        <f>D8*0.1*0.001</f>
        <v>0</v>
      </c>
      <c r="J8" s="7">
        <f>D8*0.01*0.001</f>
        <v>0</v>
      </c>
      <c r="K8" s="7">
        <f>D8*5*0.001</f>
        <v>0</v>
      </c>
      <c r="L8" s="7">
        <f>D8*0*0.001</f>
        <v>0</v>
      </c>
      <c r="M8" s="8">
        <f t="shared" si="0"/>
        <v>0</v>
      </c>
      <c r="N8" s="9">
        <f>SUM(M8:M10)</f>
        <v>61.577791871250014</v>
      </c>
      <c r="O8" s="3">
        <f>IF(N8&lt;500,1,IF(N8&lt;1000,2,IF(N8&lt;1500,3,IF(N8&lt;2000,4,5))))</f>
        <v>1</v>
      </c>
    </row>
    <row r="9" spans="1:15" ht="15.75">
      <c r="A9" s="10"/>
      <c r="B9" s="11" t="s">
        <v>17</v>
      </c>
      <c r="C9" s="5">
        <v>1257</v>
      </c>
      <c r="D9" s="6">
        <f>C9*565*0.001*0.85</f>
        <v>603.67425</v>
      </c>
      <c r="E9" s="12">
        <f>D9*30*0.001</f>
        <v>18.1102275</v>
      </c>
      <c r="F9" s="12">
        <f>D9*1*0.001</f>
        <v>0.6036742500000001</v>
      </c>
      <c r="G9" s="12">
        <f>D9*0.2*0.001</f>
        <v>0.12073485</v>
      </c>
      <c r="H9" s="12">
        <f>D9*0.04*0.001</f>
        <v>0.024146970000000004</v>
      </c>
      <c r="I9" s="12">
        <f>D9*0.15*0.001</f>
        <v>0.0905511375</v>
      </c>
      <c r="J9" s="12">
        <f>D9*0.015*0.001</f>
        <v>0.00905511375</v>
      </c>
      <c r="K9" s="12">
        <f>D9*70*0.001</f>
        <v>42.257197500000004</v>
      </c>
      <c r="L9" s="12">
        <f>D9*0.6*0.001</f>
        <v>0.36220455</v>
      </c>
      <c r="M9" s="13">
        <f t="shared" si="0"/>
        <v>61.577791871250014</v>
      </c>
      <c r="N9" s="14"/>
      <c r="O9" s="10"/>
    </row>
    <row r="10" spans="1:15" ht="16.5" thickBot="1">
      <c r="A10" s="15"/>
      <c r="B10" s="16" t="s">
        <v>18</v>
      </c>
      <c r="C10" s="17"/>
      <c r="D10" s="18">
        <f>C10*565*0.001*0.6</f>
        <v>0</v>
      </c>
      <c r="E10" s="18">
        <f>D10*40*0.001</f>
        <v>0</v>
      </c>
      <c r="F10" s="18">
        <f>D10*1.5*0.001</f>
        <v>0</v>
      </c>
      <c r="G10" s="18">
        <f>D10*0.2*0.001</f>
        <v>0</v>
      </c>
      <c r="H10" s="18">
        <f>D10*0.03*0.001</f>
        <v>0</v>
      </c>
      <c r="I10" s="18">
        <f>D10*0.22*0.001</f>
        <v>0</v>
      </c>
      <c r="J10" s="18">
        <f>D10*0.02*0.001</f>
        <v>0</v>
      </c>
      <c r="K10" s="18">
        <f>D10*45*0.001</f>
        <v>0</v>
      </c>
      <c r="L10" s="18">
        <f>D10*1*0.001</f>
        <v>0</v>
      </c>
      <c r="M10" s="19">
        <f t="shared" si="0"/>
        <v>0</v>
      </c>
      <c r="N10" s="20"/>
      <c r="O10" s="15"/>
    </row>
    <row r="11" spans="1:15" ht="15.75">
      <c r="A11" s="3" t="s">
        <v>112</v>
      </c>
      <c r="B11" s="4" t="s">
        <v>16</v>
      </c>
      <c r="C11" s="5"/>
      <c r="D11" s="6">
        <f>C11*565*0.001*0.95</f>
        <v>0</v>
      </c>
      <c r="E11" s="7">
        <f>D11*10*0.001</f>
        <v>0</v>
      </c>
      <c r="F11" s="7">
        <f>D11*0.8*0.001</f>
        <v>0</v>
      </c>
      <c r="G11" s="7">
        <f>D11*0.1*0.001</f>
        <v>0</v>
      </c>
      <c r="H11" s="7">
        <f>D11*0.01*0.001</f>
        <v>0</v>
      </c>
      <c r="I11" s="7">
        <f>D11*0.1*0.001</f>
        <v>0</v>
      </c>
      <c r="J11" s="7">
        <f>D11*0.01*0.001</f>
        <v>0</v>
      </c>
      <c r="K11" s="7">
        <f>D11*5*0.001</f>
        <v>0</v>
      </c>
      <c r="L11" s="7">
        <f>D11*0*0.001</f>
        <v>0</v>
      </c>
      <c r="M11" s="8">
        <f t="shared" si="0"/>
        <v>0</v>
      </c>
      <c r="N11" s="9">
        <f>SUM(M11:M13)</f>
        <v>125.60497880500003</v>
      </c>
      <c r="O11" s="3">
        <f>IF(N11&lt;500,1,IF(N11&lt;1000,2,IF(N11&lt;1500,3,IF(N11&lt;2000,4,5))))</f>
        <v>1</v>
      </c>
    </row>
    <row r="12" spans="1:15" ht="15.75">
      <c r="A12" s="10"/>
      <c r="B12" s="11" t="s">
        <v>17</v>
      </c>
      <c r="C12" s="5">
        <v>2564</v>
      </c>
      <c r="D12" s="6">
        <f>C12*565*0.001*0.85</f>
        <v>1231.361</v>
      </c>
      <c r="E12" s="12">
        <f>D12*30*0.001</f>
        <v>36.940830000000005</v>
      </c>
      <c r="F12" s="12">
        <f>D12*1*0.001</f>
        <v>1.2313610000000001</v>
      </c>
      <c r="G12" s="12">
        <f>D12*0.2*0.001</f>
        <v>0.24627220000000002</v>
      </c>
      <c r="H12" s="12">
        <f>D12*0.04*0.001</f>
        <v>0.049254440000000003</v>
      </c>
      <c r="I12" s="12">
        <f>D12*0.15*0.001</f>
        <v>0.18470415</v>
      </c>
      <c r="J12" s="12">
        <f>D12*0.015*0.001</f>
        <v>0.018470415</v>
      </c>
      <c r="K12" s="12">
        <f>D12*70*0.001</f>
        <v>86.19527000000001</v>
      </c>
      <c r="L12" s="12">
        <f>D12*0.6*0.001</f>
        <v>0.7388166</v>
      </c>
      <c r="M12" s="13">
        <f t="shared" si="0"/>
        <v>125.60497880500003</v>
      </c>
      <c r="N12" s="14"/>
      <c r="O12" s="10"/>
    </row>
    <row r="13" spans="1:15" ht="16.5" thickBot="1">
      <c r="A13" s="15"/>
      <c r="B13" s="16" t="s">
        <v>18</v>
      </c>
      <c r="C13" s="17"/>
      <c r="D13" s="18">
        <f>C13*565*0.001*0.6</f>
        <v>0</v>
      </c>
      <c r="E13" s="18">
        <f>D13*40*0.001</f>
        <v>0</v>
      </c>
      <c r="F13" s="18">
        <f>D13*1.5*0.001</f>
        <v>0</v>
      </c>
      <c r="G13" s="18">
        <f>D13*0.2*0.001</f>
        <v>0</v>
      </c>
      <c r="H13" s="18">
        <f>D13*0.03*0.001</f>
        <v>0</v>
      </c>
      <c r="I13" s="18">
        <f>D13*0.22*0.001</f>
        <v>0</v>
      </c>
      <c r="J13" s="18">
        <f>D13*0.02*0.001</f>
        <v>0</v>
      </c>
      <c r="K13" s="18">
        <f>D13*45*0.001</f>
        <v>0</v>
      </c>
      <c r="L13" s="18">
        <f>D13*1*0.001</f>
        <v>0</v>
      </c>
      <c r="M13" s="19">
        <f t="shared" si="0"/>
        <v>0</v>
      </c>
      <c r="N13" s="20"/>
      <c r="O13" s="15"/>
    </row>
    <row r="14" spans="1:15" ht="15.75">
      <c r="A14" s="3" t="s">
        <v>113</v>
      </c>
      <c r="B14" s="4" t="s">
        <v>16</v>
      </c>
      <c r="C14" s="5"/>
      <c r="D14" s="6">
        <f>C14*565*0.001*0.95</f>
        <v>0</v>
      </c>
      <c r="E14" s="7">
        <f>D14*10*0.001</f>
        <v>0</v>
      </c>
      <c r="F14" s="7">
        <f>D14*0.8*0.001</f>
        <v>0</v>
      </c>
      <c r="G14" s="7">
        <f>D14*0.1*0.001</f>
        <v>0</v>
      </c>
      <c r="H14" s="7">
        <f>D14*0.01*0.001</f>
        <v>0</v>
      </c>
      <c r="I14" s="7">
        <f>D14*0.1*0.001</f>
        <v>0</v>
      </c>
      <c r="J14" s="7">
        <f>D14*0.01*0.001</f>
        <v>0</v>
      </c>
      <c r="K14" s="7">
        <f>D14*5*0.001</f>
        <v>0</v>
      </c>
      <c r="L14" s="7">
        <f>D14*0*0.001</f>
        <v>0</v>
      </c>
      <c r="M14" s="8">
        <f t="shared" si="0"/>
        <v>0</v>
      </c>
      <c r="N14" s="9">
        <f>SUM(M14:M16)</f>
        <v>66.57455779875</v>
      </c>
      <c r="O14" s="3">
        <f>IF(N14&lt;500,1,IF(N14&lt;1000,2,IF(N14&lt;1500,3,IF(N14&lt;2000,4,5))))</f>
        <v>1</v>
      </c>
    </row>
    <row r="15" spans="1:15" ht="15.75">
      <c r="A15" s="10"/>
      <c r="B15" s="11" t="s">
        <v>17</v>
      </c>
      <c r="C15" s="5">
        <v>1359</v>
      </c>
      <c r="D15" s="6">
        <f>C15*565*0.001*0.85</f>
        <v>652.65975</v>
      </c>
      <c r="E15" s="12">
        <f>D15*30*0.001</f>
        <v>19.5797925</v>
      </c>
      <c r="F15" s="12">
        <f>D15*1*0.001</f>
        <v>0.6526597500000001</v>
      </c>
      <c r="G15" s="12">
        <f>D15*0.2*0.001</f>
        <v>0.13053195000000004</v>
      </c>
      <c r="H15" s="12">
        <f>D15*0.04*0.001</f>
        <v>0.02610639</v>
      </c>
      <c r="I15" s="12">
        <f>D15*0.15*0.001</f>
        <v>0.09789896249999999</v>
      </c>
      <c r="J15" s="12">
        <f>D15*0.015*0.001</f>
        <v>0.009789896250000001</v>
      </c>
      <c r="K15" s="12">
        <f>D15*70*0.001</f>
        <v>45.6861825</v>
      </c>
      <c r="L15" s="12">
        <f>D15*0.6*0.001</f>
        <v>0.39159584999999997</v>
      </c>
      <c r="M15" s="13">
        <f t="shared" si="0"/>
        <v>66.57455779875</v>
      </c>
      <c r="N15" s="14"/>
      <c r="O15" s="10"/>
    </row>
    <row r="16" spans="1:15" ht="16.5" thickBot="1">
      <c r="A16" s="15"/>
      <c r="B16" s="16" t="s">
        <v>18</v>
      </c>
      <c r="C16" s="17"/>
      <c r="D16" s="18">
        <f>C16*565*0.001*0.6</f>
        <v>0</v>
      </c>
      <c r="E16" s="18">
        <f>D16*40*0.001</f>
        <v>0</v>
      </c>
      <c r="F16" s="18">
        <f>D16*1.5*0.001</f>
        <v>0</v>
      </c>
      <c r="G16" s="18">
        <f>D16*0.2*0.001</f>
        <v>0</v>
      </c>
      <c r="H16" s="18">
        <f>D16*0.03*0.001</f>
        <v>0</v>
      </c>
      <c r="I16" s="18">
        <f>D16*0.22*0.001</f>
        <v>0</v>
      </c>
      <c r="J16" s="18">
        <f>D16*0.02*0.001</f>
        <v>0</v>
      </c>
      <c r="K16" s="18">
        <f>D16*45*0.001</f>
        <v>0</v>
      </c>
      <c r="L16" s="18">
        <f>D16*1*0.001</f>
        <v>0</v>
      </c>
      <c r="M16" s="19">
        <f t="shared" si="0"/>
        <v>0</v>
      </c>
      <c r="N16" s="20"/>
      <c r="O16" s="15"/>
    </row>
    <row r="17" spans="1:15" ht="15.75">
      <c r="A17" s="3" t="s">
        <v>114</v>
      </c>
      <c r="B17" s="4" t="s">
        <v>16</v>
      </c>
      <c r="C17" s="5"/>
      <c r="D17" s="6">
        <f>C17*565*0.001*0.95</f>
        <v>0</v>
      </c>
      <c r="E17" s="7">
        <f>D17*10*0.001</f>
        <v>0</v>
      </c>
      <c r="F17" s="7">
        <f>D17*0.8*0.001</f>
        <v>0</v>
      </c>
      <c r="G17" s="7">
        <f>D17*0.1*0.001</f>
        <v>0</v>
      </c>
      <c r="H17" s="7">
        <f>D17*0.01*0.001</f>
        <v>0</v>
      </c>
      <c r="I17" s="7">
        <f>D17*0.1*0.001</f>
        <v>0</v>
      </c>
      <c r="J17" s="7">
        <f>D17*0.01*0.001</f>
        <v>0</v>
      </c>
      <c r="K17" s="7">
        <f>D17*5*0.001</f>
        <v>0</v>
      </c>
      <c r="L17" s="7">
        <f>D17*0*0.001</f>
        <v>0</v>
      </c>
      <c r="M17" s="8">
        <f t="shared" si="0"/>
        <v>0</v>
      </c>
      <c r="N17" s="9">
        <f>SUM(M17:M19)</f>
        <v>131.67947856</v>
      </c>
      <c r="O17" s="3">
        <f>IF(N17&lt;500,1,IF(N17&lt;1000,2,IF(N17&lt;1500,3,IF(N17&lt;2000,4,5))))</f>
        <v>1</v>
      </c>
    </row>
    <row r="18" spans="1:15" ht="15.75">
      <c r="A18" s="10"/>
      <c r="B18" s="11" t="s">
        <v>17</v>
      </c>
      <c r="C18" s="5">
        <v>2688</v>
      </c>
      <c r="D18" s="6">
        <f>C18*565*0.001*0.85</f>
        <v>1290.912</v>
      </c>
      <c r="E18" s="12">
        <f>D18*30*0.001</f>
        <v>38.727360000000004</v>
      </c>
      <c r="F18" s="12">
        <f>D18*1*0.001</f>
        <v>1.290912</v>
      </c>
      <c r="G18" s="12">
        <f>D18*0.2*0.001</f>
        <v>0.25818240000000003</v>
      </c>
      <c r="H18" s="12">
        <f>D18*0.04*0.001</f>
        <v>0.051636480000000005</v>
      </c>
      <c r="I18" s="12">
        <f>D18*0.15*0.001</f>
        <v>0.1936368</v>
      </c>
      <c r="J18" s="12">
        <f>D18*0.015*0.001</f>
        <v>0.019363679999999998</v>
      </c>
      <c r="K18" s="12">
        <f>D18*70*0.001</f>
        <v>90.36384</v>
      </c>
      <c r="L18" s="12">
        <f>D18*0.6*0.001</f>
        <v>0.7745472</v>
      </c>
      <c r="M18" s="13">
        <f t="shared" si="0"/>
        <v>131.67947856</v>
      </c>
      <c r="N18" s="14"/>
      <c r="O18" s="10"/>
    </row>
    <row r="19" spans="1:15" ht="16.5" thickBot="1">
      <c r="A19" s="15"/>
      <c r="B19" s="16" t="s">
        <v>18</v>
      </c>
      <c r="C19" s="17"/>
      <c r="D19" s="18">
        <f>C19*565*0.001*0.6</f>
        <v>0</v>
      </c>
      <c r="E19" s="18">
        <f>D19*40*0.001</f>
        <v>0</v>
      </c>
      <c r="F19" s="18">
        <f>D19*1.5*0.001</f>
        <v>0</v>
      </c>
      <c r="G19" s="18">
        <f>D19*0.2*0.001</f>
        <v>0</v>
      </c>
      <c r="H19" s="18">
        <f>D19*0.03*0.001</f>
        <v>0</v>
      </c>
      <c r="I19" s="18">
        <f>D19*0.22*0.001</f>
        <v>0</v>
      </c>
      <c r="J19" s="18">
        <f>D19*0.02*0.001</f>
        <v>0</v>
      </c>
      <c r="K19" s="18">
        <f>D19*45*0.001</f>
        <v>0</v>
      </c>
      <c r="L19" s="18">
        <f>D19*1*0.001</f>
        <v>0</v>
      </c>
      <c r="M19" s="19">
        <f t="shared" si="0"/>
        <v>0</v>
      </c>
      <c r="N19" s="20"/>
      <c r="O19" s="15"/>
    </row>
    <row r="20" spans="1:15" ht="15.75">
      <c r="A20" s="3" t="s">
        <v>115</v>
      </c>
      <c r="B20" s="4" t="s">
        <v>16</v>
      </c>
      <c r="C20" s="5">
        <v>926</v>
      </c>
      <c r="D20" s="6">
        <f>C20*565*0.001*0.95</f>
        <v>497.0305</v>
      </c>
      <c r="E20" s="7">
        <f>D20*10*0.001</f>
        <v>4.970305000000001</v>
      </c>
      <c r="F20" s="7">
        <f>D20*0.8*0.001</f>
        <v>0.39762440000000004</v>
      </c>
      <c r="G20" s="7">
        <f>D20*0.1*0.001</f>
        <v>0.049703050000000006</v>
      </c>
      <c r="H20" s="7">
        <f>D20*0.01*0.001</f>
        <v>0.004970305</v>
      </c>
      <c r="I20" s="7">
        <f>D20*0.1*0.001</f>
        <v>0.049703050000000006</v>
      </c>
      <c r="J20" s="7">
        <f>D20*0.01*0.001</f>
        <v>0.004970305</v>
      </c>
      <c r="K20" s="7">
        <f>D20*5*0.001</f>
        <v>2.4851525000000003</v>
      </c>
      <c r="L20" s="7">
        <f>D20*0*0.001</f>
        <v>0</v>
      </c>
      <c r="M20" s="8">
        <f t="shared" si="0"/>
        <v>7.96242861</v>
      </c>
      <c r="N20" s="9">
        <f>SUM(M20:M22)</f>
        <v>171.38606718</v>
      </c>
      <c r="O20" s="3">
        <f>IF(N20&lt;500,1,IF(N20&lt;1000,2,IF(N20&lt;1500,3,IF(N20&lt;2000,4,5))))</f>
        <v>1</v>
      </c>
    </row>
    <row r="21" spans="1:15" ht="15.75">
      <c r="A21" s="10"/>
      <c r="B21" s="11" t="s">
        <v>17</v>
      </c>
      <c r="C21" s="5">
        <v>3336</v>
      </c>
      <c r="D21" s="6">
        <f>C21*565*0.001*0.85</f>
        <v>1602.114</v>
      </c>
      <c r="E21" s="12">
        <f>D21*30*0.001</f>
        <v>48.06342</v>
      </c>
      <c r="F21" s="12">
        <f>D21*1*0.001</f>
        <v>1.602114</v>
      </c>
      <c r="G21" s="12">
        <f>D21*0.2*0.001</f>
        <v>0.32042280000000006</v>
      </c>
      <c r="H21" s="12">
        <f>D21*0.04*0.001</f>
        <v>0.06408456</v>
      </c>
      <c r="I21" s="12">
        <f>D21*0.15*0.001</f>
        <v>0.24031709999999998</v>
      </c>
      <c r="J21" s="12">
        <f>D21*0.015*0.001</f>
        <v>0.02403171</v>
      </c>
      <c r="K21" s="12">
        <f>D21*70*0.001</f>
        <v>112.14798</v>
      </c>
      <c r="L21" s="12">
        <f>D21*0.6*0.001</f>
        <v>0.9612683999999999</v>
      </c>
      <c r="M21" s="13">
        <f t="shared" si="0"/>
        <v>163.42363857</v>
      </c>
      <c r="N21" s="14"/>
      <c r="O21" s="10"/>
    </row>
    <row r="22" spans="1:15" ht="16.5" thickBot="1">
      <c r="A22" s="15"/>
      <c r="B22" s="16" t="s">
        <v>18</v>
      </c>
      <c r="C22" s="17"/>
      <c r="D22" s="18">
        <f>C22*565*0.001*0.6</f>
        <v>0</v>
      </c>
      <c r="E22" s="18">
        <f>D22*40*0.001</f>
        <v>0</v>
      </c>
      <c r="F22" s="18">
        <f>D22*1.5*0.001</f>
        <v>0</v>
      </c>
      <c r="G22" s="18">
        <f>D22*0.2*0.001</f>
        <v>0</v>
      </c>
      <c r="H22" s="18">
        <f>D22*0.03*0.001</f>
        <v>0</v>
      </c>
      <c r="I22" s="18">
        <f>D22*0.22*0.001</f>
        <v>0</v>
      </c>
      <c r="J22" s="18">
        <f>D22*0.02*0.001</f>
        <v>0</v>
      </c>
      <c r="K22" s="18">
        <f>D22*45*0.001</f>
        <v>0</v>
      </c>
      <c r="L22" s="18">
        <f>D22*1*0.001</f>
        <v>0</v>
      </c>
      <c r="M22" s="19">
        <f t="shared" si="0"/>
        <v>0</v>
      </c>
      <c r="N22" s="20"/>
      <c r="O22" s="15"/>
    </row>
    <row r="23" spans="1:15" ht="15.75">
      <c r="A23" s="3" t="s">
        <v>116</v>
      </c>
      <c r="B23" s="4" t="s">
        <v>16</v>
      </c>
      <c r="C23" s="5">
        <v>695</v>
      </c>
      <c r="D23" s="6">
        <f>C23*565*0.001*0.95</f>
        <v>373.04125</v>
      </c>
      <c r="E23" s="7">
        <f>D23*10*0.001</f>
        <v>3.7304125</v>
      </c>
      <c r="F23" s="7">
        <f>D23*0.8*0.001</f>
        <v>0.298433</v>
      </c>
      <c r="G23" s="7">
        <f>D23*0.1*0.001</f>
        <v>0.037304125</v>
      </c>
      <c r="H23" s="7">
        <f>D23*0.01*0.001</f>
        <v>0.0037304125</v>
      </c>
      <c r="I23" s="7">
        <f>D23*0.1*0.001</f>
        <v>0.037304125</v>
      </c>
      <c r="J23" s="7">
        <f>D23*0.01*0.001</f>
        <v>0.0037304125</v>
      </c>
      <c r="K23" s="7">
        <f>D23*5*0.001</f>
        <v>1.86520625</v>
      </c>
      <c r="L23" s="7">
        <f>D23*0*0.001</f>
        <v>0</v>
      </c>
      <c r="M23" s="8">
        <f t="shared" si="0"/>
        <v>5.9761208250000015</v>
      </c>
      <c r="N23" s="9">
        <f>SUM(M23:M25)</f>
        <v>517.409809875</v>
      </c>
      <c r="O23" s="3">
        <f>IF(N23&lt;500,1,IF(N23&lt;1000,2,IF(N23&lt;1500,3,IF(N23&lt;2000,4,5))))</f>
        <v>2</v>
      </c>
    </row>
    <row r="24" spans="1:15" ht="15.75">
      <c r="A24" s="10"/>
      <c r="B24" s="11" t="s">
        <v>17</v>
      </c>
      <c r="C24" s="5">
        <v>10440</v>
      </c>
      <c r="D24" s="6">
        <f>C24*565*0.001*0.85</f>
        <v>5013.81</v>
      </c>
      <c r="E24" s="12">
        <f>D24*30*0.001</f>
        <v>150.41430000000003</v>
      </c>
      <c r="F24" s="12">
        <f>D24*1*0.001</f>
        <v>5.01381</v>
      </c>
      <c r="G24" s="12">
        <f>D24*0.2*0.001</f>
        <v>1.0027620000000002</v>
      </c>
      <c r="H24" s="12">
        <f>D24*0.04*0.001</f>
        <v>0.20055240000000005</v>
      </c>
      <c r="I24" s="12">
        <f>D24*0.15*0.001</f>
        <v>0.7520715</v>
      </c>
      <c r="J24" s="12">
        <f>D24*0.015*0.001</f>
        <v>0.07520715</v>
      </c>
      <c r="K24" s="12">
        <f>D24*70*0.001</f>
        <v>350.9667</v>
      </c>
      <c r="L24" s="12">
        <f>D24*0.6*0.001</f>
        <v>3.008286</v>
      </c>
      <c r="M24" s="13">
        <f t="shared" si="0"/>
        <v>511.43368905</v>
      </c>
      <c r="N24" s="14"/>
      <c r="O24" s="10"/>
    </row>
    <row r="25" spans="1:15" ht="16.5" thickBot="1">
      <c r="A25" s="15"/>
      <c r="B25" s="16" t="s">
        <v>18</v>
      </c>
      <c r="C25" s="17"/>
      <c r="D25" s="18">
        <f>C25*565*0.001*0.6</f>
        <v>0</v>
      </c>
      <c r="E25" s="18">
        <f>D25*40*0.001</f>
        <v>0</v>
      </c>
      <c r="F25" s="18">
        <f>D25*1.5*0.001</f>
        <v>0</v>
      </c>
      <c r="G25" s="18">
        <f>D25*0.2*0.001</f>
        <v>0</v>
      </c>
      <c r="H25" s="18">
        <f>D25*0.03*0.001</f>
        <v>0</v>
      </c>
      <c r="I25" s="18">
        <f>D25*0.22*0.001</f>
        <v>0</v>
      </c>
      <c r="J25" s="18">
        <f>D25*0.02*0.001</f>
        <v>0</v>
      </c>
      <c r="K25" s="18">
        <f>D25*45*0.001</f>
        <v>0</v>
      </c>
      <c r="L25" s="18">
        <f>D25*1*0.001</f>
        <v>0</v>
      </c>
      <c r="M25" s="19">
        <f t="shared" si="0"/>
        <v>0</v>
      </c>
      <c r="N25" s="20"/>
      <c r="O25" s="15"/>
    </row>
    <row r="26" spans="1:15" ht="15.75">
      <c r="A26" s="3" t="s">
        <v>117</v>
      </c>
      <c r="B26" s="4" t="s">
        <v>16</v>
      </c>
      <c r="C26" s="5">
        <v>10260</v>
      </c>
      <c r="D26" s="6">
        <f>C26*565*0.001*0.95</f>
        <v>5507.055</v>
      </c>
      <c r="E26" s="7">
        <f>D26*10*0.001</f>
        <v>55.070550000000004</v>
      </c>
      <c r="F26" s="7">
        <f>D26*0.8*0.001</f>
        <v>4.405644000000001</v>
      </c>
      <c r="G26" s="7">
        <f>D26*0.1*0.001</f>
        <v>0.5507055000000001</v>
      </c>
      <c r="H26" s="7">
        <f>D26*0.01*0.001</f>
        <v>0.05507055</v>
      </c>
      <c r="I26" s="7">
        <f>D26*0.1*0.001</f>
        <v>0.5507055000000001</v>
      </c>
      <c r="J26" s="7">
        <f>D26*0.01*0.001</f>
        <v>0.05507055</v>
      </c>
      <c r="K26" s="7">
        <f>D26*5*0.001</f>
        <v>27.535275000000002</v>
      </c>
      <c r="L26" s="7">
        <f>D26*0*0.001</f>
        <v>0</v>
      </c>
      <c r="M26" s="8">
        <f t="shared" si="0"/>
        <v>88.22302110000001</v>
      </c>
      <c r="N26" s="9">
        <f>SUM(M26:M28)</f>
        <v>1544.203015895</v>
      </c>
      <c r="O26" s="3">
        <f>IF(N26&lt;500,1,IF(N26&lt;1000,2,IF(N26&lt;1500,3,IF(N26&lt;2000,4,5))))</f>
        <v>4</v>
      </c>
    </row>
    <row r="27" spans="1:15" ht="15.75">
      <c r="A27" s="10"/>
      <c r="B27" s="11" t="s">
        <v>17</v>
      </c>
      <c r="C27" s="5">
        <v>28900</v>
      </c>
      <c r="D27" s="6">
        <f>C27*565*0.001*0.85</f>
        <v>13879.225</v>
      </c>
      <c r="E27" s="12">
        <f>D27*30*0.001</f>
        <v>416.37675</v>
      </c>
      <c r="F27" s="12">
        <f>D27*1*0.001</f>
        <v>13.879225</v>
      </c>
      <c r="G27" s="12">
        <f>D27*0.2*0.001</f>
        <v>2.7758450000000003</v>
      </c>
      <c r="H27" s="12">
        <f>D27*0.04*0.001</f>
        <v>0.555169</v>
      </c>
      <c r="I27" s="12">
        <f>D27*0.15*0.001</f>
        <v>2.08188375</v>
      </c>
      <c r="J27" s="12">
        <f>D27*0.015*0.001</f>
        <v>0.208188375</v>
      </c>
      <c r="K27" s="12">
        <f>D27*70*0.001</f>
        <v>971.54575</v>
      </c>
      <c r="L27" s="12">
        <f>D27*0.6*0.001</f>
        <v>8.327535</v>
      </c>
      <c r="M27" s="13">
        <f t="shared" si="0"/>
        <v>1415.7503461249999</v>
      </c>
      <c r="N27" s="14"/>
      <c r="O27" s="10"/>
    </row>
    <row r="28" spans="1:15" ht="16.5" thickBot="1">
      <c r="A28" s="15"/>
      <c r="B28" s="16" t="s">
        <v>18</v>
      </c>
      <c r="C28" s="17">
        <v>1349</v>
      </c>
      <c r="D28" s="18">
        <f>C28*565*0.001*0.6</f>
        <v>457.31100000000004</v>
      </c>
      <c r="E28" s="18">
        <f>D28*40*0.001</f>
        <v>18.292440000000003</v>
      </c>
      <c r="F28" s="18">
        <f>D28*1.5*0.001</f>
        <v>0.6859665</v>
      </c>
      <c r="G28" s="18">
        <f>D28*0.2*0.001</f>
        <v>0.09146220000000001</v>
      </c>
      <c r="H28" s="18">
        <f>D28*0.03*0.001</f>
        <v>0.013719330000000002</v>
      </c>
      <c r="I28" s="18">
        <f>D28*0.22*0.001</f>
        <v>0.10060842000000002</v>
      </c>
      <c r="J28" s="18">
        <f>D28*0.02*0.001</f>
        <v>0.009146220000000002</v>
      </c>
      <c r="K28" s="18">
        <f>D28*45*0.001</f>
        <v>20.578995000000003</v>
      </c>
      <c r="L28" s="18">
        <f>D28*1*0.001</f>
        <v>0.457311</v>
      </c>
      <c r="M28" s="19">
        <f t="shared" si="0"/>
        <v>40.22964867</v>
      </c>
      <c r="N28" s="20"/>
      <c r="O28" s="15"/>
    </row>
    <row r="29" spans="1:15" ht="15.75">
      <c r="A29" s="3" t="s">
        <v>118</v>
      </c>
      <c r="B29" s="4" t="s">
        <v>16</v>
      </c>
      <c r="C29" s="5">
        <v>313</v>
      </c>
      <c r="D29" s="6">
        <f>C29*565*0.001*0.95</f>
        <v>168.00275</v>
      </c>
      <c r="E29" s="7">
        <f>D29*10*0.001</f>
        <v>1.6800275</v>
      </c>
      <c r="F29" s="7">
        <f>D29*0.8*0.001</f>
        <v>0.1344022</v>
      </c>
      <c r="G29" s="7">
        <f>D29*0.1*0.001</f>
        <v>0.016800275</v>
      </c>
      <c r="H29" s="7">
        <f>D29*0.01*0.001</f>
        <v>0.0016800275000000001</v>
      </c>
      <c r="I29" s="7">
        <f>D29*0.1*0.001</f>
        <v>0.016800275</v>
      </c>
      <c r="J29" s="7">
        <f>D29*0.01*0.001</f>
        <v>0.0016800275000000001</v>
      </c>
      <c r="K29" s="7">
        <f>D29*5*0.001</f>
        <v>0.84001375</v>
      </c>
      <c r="L29" s="7">
        <f>D29*0*0.001</f>
        <v>0</v>
      </c>
      <c r="M29" s="8">
        <f t="shared" si="0"/>
        <v>2.691404055</v>
      </c>
      <c r="N29" s="9">
        <f>SUM(M29:M31)</f>
        <v>2.691404055</v>
      </c>
      <c r="O29" s="3">
        <f>IF(N29&lt;500,1,IF(N29&lt;1000,2,IF(N29&lt;1500,3,IF(N29&lt;2000,4,5))))</f>
        <v>1</v>
      </c>
    </row>
    <row r="30" spans="1:15" ht="15.75">
      <c r="A30" s="10"/>
      <c r="B30" s="11" t="s">
        <v>17</v>
      </c>
      <c r="C30" s="5"/>
      <c r="D30" s="6">
        <f>C30*565*0.001*0.85</f>
        <v>0</v>
      </c>
      <c r="E30" s="12">
        <f>D30*30*0.001</f>
        <v>0</v>
      </c>
      <c r="F30" s="12">
        <f>D30*1*0.001</f>
        <v>0</v>
      </c>
      <c r="G30" s="12">
        <f>D30*0.2*0.001</f>
        <v>0</v>
      </c>
      <c r="H30" s="12">
        <f>D30*0.04*0.001</f>
        <v>0</v>
      </c>
      <c r="I30" s="12">
        <f>D30*0.15*0.001</f>
        <v>0</v>
      </c>
      <c r="J30" s="12">
        <f>D30*0.015*0.001</f>
        <v>0</v>
      </c>
      <c r="K30" s="12">
        <f>D30*70*0.001</f>
        <v>0</v>
      </c>
      <c r="L30" s="12">
        <f>D30*0.6*0.001</f>
        <v>0</v>
      </c>
      <c r="M30" s="13">
        <f t="shared" si="0"/>
        <v>0</v>
      </c>
      <c r="N30" s="14"/>
      <c r="O30" s="10"/>
    </row>
    <row r="31" spans="1:15" ht="16.5" thickBot="1">
      <c r="A31" s="15"/>
      <c r="B31" s="16" t="s">
        <v>18</v>
      </c>
      <c r="C31" s="17"/>
      <c r="D31" s="18">
        <f>C31*565*0.001*0.6</f>
        <v>0</v>
      </c>
      <c r="E31" s="18">
        <f>D31*40*0.001</f>
        <v>0</v>
      </c>
      <c r="F31" s="18">
        <f>D31*1.5*0.001</f>
        <v>0</v>
      </c>
      <c r="G31" s="18">
        <f>D31*0.2*0.001</f>
        <v>0</v>
      </c>
      <c r="H31" s="18">
        <f>D31*0.03*0.001</f>
        <v>0</v>
      </c>
      <c r="I31" s="18">
        <f>D31*0.22*0.001</f>
        <v>0</v>
      </c>
      <c r="J31" s="18">
        <f>D31*0.02*0.001</f>
        <v>0</v>
      </c>
      <c r="K31" s="18">
        <f>D31*45*0.001</f>
        <v>0</v>
      </c>
      <c r="L31" s="18">
        <f>D31*1*0.001</f>
        <v>0</v>
      </c>
      <c r="M31" s="19">
        <f t="shared" si="0"/>
        <v>0</v>
      </c>
      <c r="N31" s="20"/>
      <c r="O31" s="15"/>
    </row>
    <row r="32" spans="1:15" ht="15.75">
      <c r="A32" s="3" t="s">
        <v>119</v>
      </c>
      <c r="B32" s="4" t="s">
        <v>16</v>
      </c>
      <c r="C32" s="5">
        <v>343</v>
      </c>
      <c r="D32" s="6">
        <f>C32*565*0.001*0.95</f>
        <v>184.10525</v>
      </c>
      <c r="E32" s="7">
        <f>D32*10*0.001</f>
        <v>1.8410525000000002</v>
      </c>
      <c r="F32" s="7">
        <f>D32*0.8*0.001</f>
        <v>0.14728420000000003</v>
      </c>
      <c r="G32" s="7">
        <f>D32*0.1*0.001</f>
        <v>0.018410525000000004</v>
      </c>
      <c r="H32" s="7">
        <f>D32*0.01*0.001</f>
        <v>0.0018410525000000003</v>
      </c>
      <c r="I32" s="7">
        <f>D32*0.1*0.001</f>
        <v>0.018410525000000004</v>
      </c>
      <c r="J32" s="7">
        <f>D32*0.01*0.001</f>
        <v>0.0018410525000000003</v>
      </c>
      <c r="K32" s="7">
        <f>D32*5*0.001</f>
        <v>0.9205262500000001</v>
      </c>
      <c r="L32" s="7">
        <f>D32*0*0.001</f>
        <v>0</v>
      </c>
      <c r="M32" s="8">
        <f t="shared" si="0"/>
        <v>2.9493661050000006</v>
      </c>
      <c r="N32" s="9">
        <f>SUM(M32:M34)</f>
        <v>2.9493661050000006</v>
      </c>
      <c r="O32" s="3">
        <f>IF(N32&lt;500,1,IF(N32&lt;1000,2,IF(N32&lt;1500,3,IF(N32&lt;2000,4,5))))</f>
        <v>1</v>
      </c>
    </row>
    <row r="33" spans="1:15" ht="15.75">
      <c r="A33" s="10"/>
      <c r="B33" s="11" t="s">
        <v>17</v>
      </c>
      <c r="C33" s="5"/>
      <c r="D33" s="6">
        <f>C33*565*0.001*0.85</f>
        <v>0</v>
      </c>
      <c r="E33" s="12">
        <f>D33*30*0.001</f>
        <v>0</v>
      </c>
      <c r="F33" s="12">
        <f>D33*1*0.001</f>
        <v>0</v>
      </c>
      <c r="G33" s="12">
        <f>D33*0.2*0.001</f>
        <v>0</v>
      </c>
      <c r="H33" s="12">
        <f>D33*0.04*0.001</f>
        <v>0</v>
      </c>
      <c r="I33" s="12">
        <f>D33*0.15*0.001</f>
        <v>0</v>
      </c>
      <c r="J33" s="12">
        <f>D33*0.015*0.001</f>
        <v>0</v>
      </c>
      <c r="K33" s="12">
        <f>D33*70*0.001</f>
        <v>0</v>
      </c>
      <c r="L33" s="12">
        <f>D33*0.6*0.001</f>
        <v>0</v>
      </c>
      <c r="M33" s="13">
        <f t="shared" si="0"/>
        <v>0</v>
      </c>
      <c r="N33" s="14"/>
      <c r="O33" s="10"/>
    </row>
    <row r="34" spans="1:15" ht="16.5" thickBot="1">
      <c r="A34" s="15"/>
      <c r="B34" s="16" t="s">
        <v>18</v>
      </c>
      <c r="C34" s="17"/>
      <c r="D34" s="18">
        <f>C34*565*0.001*0.6</f>
        <v>0</v>
      </c>
      <c r="E34" s="18">
        <f>D34*40*0.001</f>
        <v>0</v>
      </c>
      <c r="F34" s="18">
        <f>D34*1.5*0.001</f>
        <v>0</v>
      </c>
      <c r="G34" s="18">
        <f>D34*0.2*0.001</f>
        <v>0</v>
      </c>
      <c r="H34" s="18">
        <f>D34*0.03*0.001</f>
        <v>0</v>
      </c>
      <c r="I34" s="18">
        <f>D34*0.22*0.001</f>
        <v>0</v>
      </c>
      <c r="J34" s="18">
        <f>D34*0.02*0.001</f>
        <v>0</v>
      </c>
      <c r="K34" s="18">
        <f>D34*45*0.001</f>
        <v>0</v>
      </c>
      <c r="L34" s="18">
        <f>D34*1*0.001</f>
        <v>0</v>
      </c>
      <c r="M34" s="19">
        <f t="shared" si="0"/>
        <v>0</v>
      </c>
      <c r="N34" s="20"/>
      <c r="O34" s="15"/>
    </row>
    <row r="35" spans="1:15" ht="15.75">
      <c r="A35" s="3" t="s">
        <v>120</v>
      </c>
      <c r="B35" s="4" t="s">
        <v>16</v>
      </c>
      <c r="C35" s="5">
        <v>33080</v>
      </c>
      <c r="D35" s="6">
        <f>C35*565*0.001*0.95</f>
        <v>17755.69</v>
      </c>
      <c r="E35" s="7">
        <f>D35*10*0.001</f>
        <v>177.55689999999998</v>
      </c>
      <c r="F35" s="7">
        <f>D35*0.8*0.001</f>
        <v>14.204552</v>
      </c>
      <c r="G35" s="7">
        <f>D35*0.1*0.001</f>
        <v>1.775569</v>
      </c>
      <c r="H35" s="7">
        <f>D35*0.01*0.001</f>
        <v>0.1775569</v>
      </c>
      <c r="I35" s="7">
        <f>D35*0.1*0.001</f>
        <v>1.775569</v>
      </c>
      <c r="J35" s="7">
        <f>D35*0.01*0.001</f>
        <v>0.1775569</v>
      </c>
      <c r="K35" s="7">
        <f>D35*5*0.001</f>
        <v>88.77844999999999</v>
      </c>
      <c r="L35" s="7">
        <f>D35*0*0.001</f>
        <v>0</v>
      </c>
      <c r="M35" s="8">
        <f>SUM(E35:L35)</f>
        <v>284.4461538</v>
      </c>
      <c r="N35" s="9">
        <f>SUM(M35:M37)</f>
        <v>940.6866139000001</v>
      </c>
      <c r="O35" s="3">
        <f>IF(N35&lt;500,1,IF(N35&lt;1000,2,IF(N35&lt;1500,3,IF(N35&lt;2000,4,5))))</f>
        <v>2</v>
      </c>
    </row>
    <row r="36" spans="1:15" ht="15.75">
      <c r="A36" s="10"/>
      <c r="B36" s="11" t="s">
        <v>17</v>
      </c>
      <c r="C36" s="5">
        <v>2000</v>
      </c>
      <c r="D36" s="6">
        <f>C36*565*0.001*0.85</f>
        <v>960.5</v>
      </c>
      <c r="E36" s="12">
        <f>D36*30*0.001</f>
        <v>28.815</v>
      </c>
      <c r="F36" s="12">
        <f>D36*1*0.001</f>
        <v>0.9605</v>
      </c>
      <c r="G36" s="12">
        <f>D36*0.2*0.001</f>
        <v>0.19210000000000002</v>
      </c>
      <c r="H36" s="12">
        <f>D36*0.04*0.001</f>
        <v>0.03842</v>
      </c>
      <c r="I36" s="12">
        <f>D36*0.15*0.001</f>
        <v>0.14407499999999998</v>
      </c>
      <c r="J36" s="12">
        <f>D36*0.015*0.001</f>
        <v>0.014407499999999998</v>
      </c>
      <c r="K36" s="12">
        <f>D36*70*0.001</f>
        <v>67.235</v>
      </c>
      <c r="L36" s="12">
        <f>D36*0.6*0.001</f>
        <v>0.5762999999999999</v>
      </c>
      <c r="M36" s="13">
        <f>SUM(E36:L36)</f>
        <v>97.9758025</v>
      </c>
      <c r="N36" s="14"/>
      <c r="O36" s="10"/>
    </row>
    <row r="37" spans="1:15" ht="16.5" thickBot="1">
      <c r="A37" s="15"/>
      <c r="B37" s="16" t="s">
        <v>18</v>
      </c>
      <c r="C37" s="17">
        <v>18720</v>
      </c>
      <c r="D37" s="18">
        <f>C37*565*0.001*0.6</f>
        <v>6346.080000000001</v>
      </c>
      <c r="E37" s="18">
        <f>D37*40*0.001</f>
        <v>253.84320000000005</v>
      </c>
      <c r="F37" s="18">
        <f>D37*1.5*0.001</f>
        <v>9.519120000000001</v>
      </c>
      <c r="G37" s="18">
        <f>D37*0.2*0.001</f>
        <v>1.2692160000000003</v>
      </c>
      <c r="H37" s="18">
        <f>D37*0.03*0.001</f>
        <v>0.19038240000000003</v>
      </c>
      <c r="I37" s="18">
        <f>D37*0.22*0.001</f>
        <v>1.3961376000000003</v>
      </c>
      <c r="J37" s="18">
        <f>D37*0.02*0.001</f>
        <v>0.12692160000000002</v>
      </c>
      <c r="K37" s="18">
        <f>D37*45*0.001</f>
        <v>285.57360000000006</v>
      </c>
      <c r="L37" s="18">
        <f>D37*1*0.001</f>
        <v>6.346080000000001</v>
      </c>
      <c r="M37" s="19">
        <f>SUM(E37:L37)</f>
        <v>558.2646576000002</v>
      </c>
      <c r="N37" s="20"/>
      <c r="O37" s="15"/>
    </row>
    <row r="38" spans="1:15" ht="15.75">
      <c r="A38" s="3" t="s">
        <v>121</v>
      </c>
      <c r="B38" s="4" t="s">
        <v>16</v>
      </c>
      <c r="C38" s="21"/>
      <c r="D38" s="7">
        <f>C38*570*0.001*0.95</f>
        <v>0</v>
      </c>
      <c r="E38" s="7">
        <f>D38*10*0.001</f>
        <v>0</v>
      </c>
      <c r="F38" s="7">
        <f>D38*0.8*0.001</f>
        <v>0</v>
      </c>
      <c r="G38" s="7">
        <f>D38*0.1*0.001</f>
        <v>0</v>
      </c>
      <c r="H38" s="7">
        <f>D38*0.01*0.001</f>
        <v>0</v>
      </c>
      <c r="I38" s="7">
        <f>D38*0.1*0.001</f>
        <v>0</v>
      </c>
      <c r="J38" s="7">
        <f>D38*0.01*0.001</f>
        <v>0</v>
      </c>
      <c r="K38" s="7">
        <f>D38*5*0.001</f>
        <v>0</v>
      </c>
      <c r="L38" s="7">
        <f>D38*0*0.001</f>
        <v>0</v>
      </c>
      <c r="M38" s="8">
        <f aca="true" t="shared" si="1" ref="M38:M43">SUM(E38:L38)</f>
        <v>0</v>
      </c>
      <c r="N38" s="9">
        <f>SUM(M38:M40)</f>
        <v>329.73973091999994</v>
      </c>
      <c r="O38" s="3">
        <f>IF(N38&lt;500,1,IF(N38&lt;1000,2,IF(N38&lt;1500,3,IF(N38&lt;2000,4,5))))</f>
        <v>1</v>
      </c>
    </row>
    <row r="39" spans="1:15" ht="15.75">
      <c r="A39" s="10"/>
      <c r="B39" s="11" t="s">
        <v>17</v>
      </c>
      <c r="C39" s="22">
        <v>6672</v>
      </c>
      <c r="D39" s="12">
        <f>C39*570*0.001*0.85</f>
        <v>3232.584</v>
      </c>
      <c r="E39" s="12">
        <f>D39*30*0.001</f>
        <v>96.97752</v>
      </c>
      <c r="F39" s="12">
        <f>D39*1*0.001</f>
        <v>3.2325839999999997</v>
      </c>
      <c r="G39" s="12">
        <f>D39*0.2*0.001</f>
        <v>0.6465168</v>
      </c>
      <c r="H39" s="12">
        <f>D39*0.04*0.001</f>
        <v>0.12930336</v>
      </c>
      <c r="I39" s="12">
        <f>D39*0.15*0.001</f>
        <v>0.4848876</v>
      </c>
      <c r="J39" s="12">
        <f>D39*0.015*0.001</f>
        <v>0.04848876</v>
      </c>
      <c r="K39" s="12">
        <f>D39*70*0.001</f>
        <v>226.28087999999997</v>
      </c>
      <c r="L39" s="12">
        <f>D39*0.6*0.001</f>
        <v>1.9395504</v>
      </c>
      <c r="M39" s="13">
        <f t="shared" si="1"/>
        <v>329.73973091999994</v>
      </c>
      <c r="N39" s="14"/>
      <c r="O39" s="10"/>
    </row>
    <row r="40" spans="1:15" ht="16.5" thickBot="1">
      <c r="A40" s="15"/>
      <c r="B40" s="16" t="s">
        <v>18</v>
      </c>
      <c r="C40" s="17"/>
      <c r="D40" s="18">
        <f>C40*570*0.001*0.6</f>
        <v>0</v>
      </c>
      <c r="E40" s="18">
        <f>D40*40*0.001</f>
        <v>0</v>
      </c>
      <c r="F40" s="18">
        <f>D40*1.5*0.001</f>
        <v>0</v>
      </c>
      <c r="G40" s="18">
        <f>D40*0.2*0.001</f>
        <v>0</v>
      </c>
      <c r="H40" s="18">
        <f>D40*0.03*0.001</f>
        <v>0</v>
      </c>
      <c r="I40" s="18">
        <f>D40*0.22*0.001</f>
        <v>0</v>
      </c>
      <c r="J40" s="18">
        <f>D40*0.02*0.001</f>
        <v>0</v>
      </c>
      <c r="K40" s="18">
        <f>D40*45*0.001</f>
        <v>0</v>
      </c>
      <c r="L40" s="18">
        <f>D40*1*0.001</f>
        <v>0</v>
      </c>
      <c r="M40" s="19">
        <f t="shared" si="1"/>
        <v>0</v>
      </c>
      <c r="N40" s="20"/>
      <c r="O40" s="15"/>
    </row>
    <row r="41" spans="1:15" ht="15.75">
      <c r="A41" s="3" t="s">
        <v>122</v>
      </c>
      <c r="B41" s="4" t="s">
        <v>16</v>
      </c>
      <c r="C41" s="5"/>
      <c r="D41" s="7">
        <f>C41*570*0.001*0.95</f>
        <v>0</v>
      </c>
      <c r="E41" s="7">
        <f>D41*10*0.001</f>
        <v>0</v>
      </c>
      <c r="F41" s="7">
        <f>D41*0.8*0.001</f>
        <v>0</v>
      </c>
      <c r="G41" s="7">
        <f>D41*0.1*0.001</f>
        <v>0</v>
      </c>
      <c r="H41" s="7">
        <f>D41*0.01*0.001</f>
        <v>0</v>
      </c>
      <c r="I41" s="7">
        <f>D41*0.1*0.001</f>
        <v>0</v>
      </c>
      <c r="J41" s="7">
        <f>D41*0.01*0.001</f>
        <v>0</v>
      </c>
      <c r="K41" s="7">
        <f>D41*5*0.001</f>
        <v>0</v>
      </c>
      <c r="L41" s="7">
        <f>D41*0*0.001</f>
        <v>0</v>
      </c>
      <c r="M41" s="8">
        <f t="shared" si="1"/>
        <v>0</v>
      </c>
      <c r="N41" s="9">
        <f>SUM(M41:M43)</f>
        <v>709.197412875</v>
      </c>
      <c r="O41" s="3">
        <f>IF(N41&lt;500,1,IF(N41&lt;1000,2,IF(N41&lt;1500,3,IF(N41&lt;2000,4,5))))</f>
        <v>2</v>
      </c>
    </row>
    <row r="42" spans="1:15" ht="15.75">
      <c r="A42" s="10"/>
      <c r="B42" s="11" t="s">
        <v>17</v>
      </c>
      <c r="C42" s="5">
        <v>14350</v>
      </c>
      <c r="D42" s="12">
        <f>C42*570*0.001*0.85</f>
        <v>6952.575</v>
      </c>
      <c r="E42" s="12">
        <f>D42*30*0.001</f>
        <v>208.57725</v>
      </c>
      <c r="F42" s="12">
        <f>D42*1*0.001</f>
        <v>6.952575</v>
      </c>
      <c r="G42" s="12">
        <f>D42*0.2*0.001</f>
        <v>1.3905150000000002</v>
      </c>
      <c r="H42" s="12">
        <f>D42*0.04*0.001</f>
        <v>0.278103</v>
      </c>
      <c r="I42" s="12">
        <f>D42*0.15*0.001</f>
        <v>1.04288625</v>
      </c>
      <c r="J42" s="12">
        <f>D42*0.015*0.001</f>
        <v>0.104288625</v>
      </c>
      <c r="K42" s="12">
        <f>D42*70*0.001</f>
        <v>486.68025</v>
      </c>
      <c r="L42" s="12">
        <f>D42*0.6*0.001</f>
        <v>4.171545</v>
      </c>
      <c r="M42" s="13">
        <f t="shared" si="1"/>
        <v>709.197412875</v>
      </c>
      <c r="N42" s="14"/>
      <c r="O42" s="10"/>
    </row>
    <row r="43" spans="1:15" ht="16.5" thickBot="1">
      <c r="A43" s="15"/>
      <c r="B43" s="16" t="s">
        <v>18</v>
      </c>
      <c r="C43" s="17"/>
      <c r="D43" s="18">
        <f>C43*570*0.001*0.6</f>
        <v>0</v>
      </c>
      <c r="E43" s="18">
        <f>D43*40*0.001</f>
        <v>0</v>
      </c>
      <c r="F43" s="18">
        <f>D43*1.5*0.001</f>
        <v>0</v>
      </c>
      <c r="G43" s="18">
        <f>D43*0.2*0.001</f>
        <v>0</v>
      </c>
      <c r="H43" s="18">
        <f>D43*0.03*0.001</f>
        <v>0</v>
      </c>
      <c r="I43" s="18">
        <f>D43*0.22*0.001</f>
        <v>0</v>
      </c>
      <c r="J43" s="18">
        <f>D43*0.02*0.001</f>
        <v>0</v>
      </c>
      <c r="K43" s="18">
        <f>D43*45*0.001</f>
        <v>0</v>
      </c>
      <c r="L43" s="18">
        <f>D43*1*0.001</f>
        <v>0</v>
      </c>
      <c r="M43" s="19">
        <f t="shared" si="1"/>
        <v>0</v>
      </c>
      <c r="N43" s="20"/>
      <c r="O43" s="15"/>
    </row>
  </sheetData>
  <mergeCells count="42">
    <mergeCell ref="A38:A40"/>
    <mergeCell ref="N38:N40"/>
    <mergeCell ref="O38:O40"/>
    <mergeCell ref="A41:A43"/>
    <mergeCell ref="N41:N43"/>
    <mergeCell ref="O41:O43"/>
    <mergeCell ref="A32:A34"/>
    <mergeCell ref="N32:N34"/>
    <mergeCell ref="O32:O34"/>
    <mergeCell ref="A35:A37"/>
    <mergeCell ref="N35:N37"/>
    <mergeCell ref="O35:O37"/>
    <mergeCell ref="A26:A28"/>
    <mergeCell ref="N26:N28"/>
    <mergeCell ref="O26:O28"/>
    <mergeCell ref="A29:A31"/>
    <mergeCell ref="N29:N31"/>
    <mergeCell ref="O29:O31"/>
    <mergeCell ref="A20:A22"/>
    <mergeCell ref="N20:N22"/>
    <mergeCell ref="O20:O22"/>
    <mergeCell ref="A23:A25"/>
    <mergeCell ref="N23:N25"/>
    <mergeCell ref="O23:O25"/>
    <mergeCell ref="A14:A16"/>
    <mergeCell ref="N14:N16"/>
    <mergeCell ref="O14:O16"/>
    <mergeCell ref="A17:A19"/>
    <mergeCell ref="N17:N19"/>
    <mergeCell ref="O17:O19"/>
    <mergeCell ref="A8:A10"/>
    <mergeCell ref="N8:N10"/>
    <mergeCell ref="O8:O10"/>
    <mergeCell ref="A11:A13"/>
    <mergeCell ref="N11:N13"/>
    <mergeCell ref="O11:O13"/>
    <mergeCell ref="A2:A4"/>
    <mergeCell ref="N2:N4"/>
    <mergeCell ref="O2:O4"/>
    <mergeCell ref="A5:A7"/>
    <mergeCell ref="N5:N7"/>
    <mergeCell ref="O5:O7"/>
  </mergeCells>
  <conditionalFormatting sqref="O2:O43">
    <cfRule type="cellIs" priority="1" dxfId="0" operator="equal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50" zoomScaleNormal="50" workbookViewId="0" topLeftCell="A1">
      <selection activeCell="E5" sqref="E5"/>
    </sheetView>
  </sheetViews>
  <sheetFormatPr defaultColWidth="9.140625" defaultRowHeight="12.75"/>
  <cols>
    <col min="1" max="1" width="17.28125" style="0" bestFit="1" customWidth="1"/>
    <col min="2" max="2" width="21.00390625" style="0" bestFit="1" customWidth="1"/>
    <col min="3" max="3" width="15.00390625" style="0" bestFit="1" customWidth="1"/>
    <col min="4" max="5" width="17.8515625" style="0" bestFit="1" customWidth="1"/>
    <col min="6" max="6" width="17.00390625" style="0" bestFit="1" customWidth="1"/>
    <col min="7" max="7" width="17.28125" style="0" bestFit="1" customWidth="1"/>
    <col min="8" max="9" width="15.28125" style="0" bestFit="1" customWidth="1"/>
    <col min="10" max="12" width="17.8515625" style="0" bestFit="1" customWidth="1"/>
    <col min="13" max="13" width="10.421875" style="0" bestFit="1" customWidth="1"/>
  </cols>
  <sheetData>
    <row r="1" spans="1:13" ht="60.75" customHeight="1" thickBot="1">
      <c r="A1" s="29" t="s">
        <v>123</v>
      </c>
      <c r="B1" s="29" t="s">
        <v>124</v>
      </c>
      <c r="C1" s="29" t="s">
        <v>125</v>
      </c>
      <c r="D1" s="30" t="s">
        <v>126</v>
      </c>
      <c r="E1" s="30" t="s">
        <v>127</v>
      </c>
      <c r="F1" s="30" t="s">
        <v>128</v>
      </c>
      <c r="G1" s="30" t="s">
        <v>129</v>
      </c>
      <c r="H1" s="30" t="s">
        <v>130</v>
      </c>
      <c r="I1" s="30" t="s">
        <v>131</v>
      </c>
      <c r="J1" s="30" t="s">
        <v>132</v>
      </c>
      <c r="K1" s="30" t="s">
        <v>133</v>
      </c>
      <c r="L1" s="29" t="s">
        <v>134</v>
      </c>
      <c r="M1" s="29" t="s">
        <v>135</v>
      </c>
    </row>
    <row r="2" spans="1:13" ht="12.75">
      <c r="A2" s="31" t="s">
        <v>136</v>
      </c>
      <c r="B2" t="s">
        <v>137</v>
      </c>
      <c r="C2" t="s">
        <v>137</v>
      </c>
      <c r="D2" s="31">
        <v>2</v>
      </c>
      <c r="E2" s="31">
        <v>2</v>
      </c>
      <c r="F2" s="31">
        <v>5</v>
      </c>
      <c r="G2" s="31">
        <v>5</v>
      </c>
      <c r="H2" s="31">
        <v>3</v>
      </c>
      <c r="I2" s="31">
        <v>3</v>
      </c>
      <c r="J2" s="31">
        <v>3</v>
      </c>
      <c r="K2" s="31">
        <v>3</v>
      </c>
      <c r="L2" s="31">
        <f>(5*(D2+E2)/2)+(4*(F2+G2)/2)+(2*(H2+I2)/2)+((J2+K2)/2)</f>
        <v>39</v>
      </c>
      <c r="M2" s="31">
        <f>IF(L2&lt;29,3,IF(L2&lt;50,2,IF(L2&gt;49,1,"FEL")))</f>
        <v>2</v>
      </c>
    </row>
    <row r="3" spans="1:13" ht="12.75">
      <c r="A3" s="31" t="s">
        <v>138</v>
      </c>
      <c r="B3" t="s">
        <v>137</v>
      </c>
      <c r="C3" t="s">
        <v>137</v>
      </c>
      <c r="D3" s="31">
        <v>2</v>
      </c>
      <c r="E3" s="31">
        <v>2</v>
      </c>
      <c r="F3" s="31">
        <v>5</v>
      </c>
      <c r="G3" s="31">
        <v>5</v>
      </c>
      <c r="H3" s="31">
        <v>3</v>
      </c>
      <c r="I3" s="31">
        <v>3</v>
      </c>
      <c r="J3" s="31">
        <v>3</v>
      </c>
      <c r="K3" s="31">
        <v>3</v>
      </c>
      <c r="L3" s="31">
        <f aca="true" t="shared" si="0" ref="L3:L64">(5*(D3+E3)/2)+(4*(F3+G3)/2)+(2*(H3+I3)/2)+((J3+K3)/2)</f>
        <v>39</v>
      </c>
      <c r="M3" s="31">
        <f aca="true" t="shared" si="1" ref="M3:M66">IF(L3&lt;29,3,IF(L3&lt;50,2,IF(L3&gt;49,1,"FEL")))</f>
        <v>2</v>
      </c>
    </row>
    <row r="4" spans="1:13" ht="12.75">
      <c r="A4" s="31" t="s">
        <v>139</v>
      </c>
      <c r="B4" t="s">
        <v>137</v>
      </c>
      <c r="C4" t="s">
        <v>137</v>
      </c>
      <c r="D4" s="31">
        <v>1</v>
      </c>
      <c r="E4" s="31">
        <v>1</v>
      </c>
      <c r="F4" s="31">
        <v>5</v>
      </c>
      <c r="G4" s="31">
        <v>5</v>
      </c>
      <c r="H4" s="31">
        <v>3</v>
      </c>
      <c r="I4" s="31">
        <v>3</v>
      </c>
      <c r="J4" s="31">
        <v>3</v>
      </c>
      <c r="K4" s="31">
        <v>3</v>
      </c>
      <c r="L4" s="31">
        <f t="shared" si="0"/>
        <v>34</v>
      </c>
      <c r="M4" s="31">
        <f t="shared" si="1"/>
        <v>2</v>
      </c>
    </row>
    <row r="5" spans="1:13" ht="12.75">
      <c r="A5" s="31" t="s">
        <v>140</v>
      </c>
      <c r="B5" t="s">
        <v>141</v>
      </c>
      <c r="C5" t="s">
        <v>137</v>
      </c>
      <c r="D5" s="31">
        <v>1</v>
      </c>
      <c r="E5" s="31">
        <v>1</v>
      </c>
      <c r="F5" s="31">
        <v>5</v>
      </c>
      <c r="G5" s="31">
        <v>5</v>
      </c>
      <c r="H5" s="31">
        <v>1</v>
      </c>
      <c r="I5" s="31">
        <v>3</v>
      </c>
      <c r="J5" s="31">
        <v>1</v>
      </c>
      <c r="K5" s="31">
        <v>3</v>
      </c>
      <c r="L5" s="31">
        <f t="shared" si="0"/>
        <v>31</v>
      </c>
      <c r="M5" s="31">
        <f t="shared" si="1"/>
        <v>2</v>
      </c>
    </row>
    <row r="6" spans="1:13" ht="12.75">
      <c r="A6" s="31" t="s">
        <v>142</v>
      </c>
      <c r="B6" t="s">
        <v>143</v>
      </c>
      <c r="C6" t="s">
        <v>144</v>
      </c>
      <c r="D6" s="31">
        <v>1</v>
      </c>
      <c r="E6" s="31">
        <v>1</v>
      </c>
      <c r="F6" s="31">
        <v>1</v>
      </c>
      <c r="G6" s="31">
        <v>1</v>
      </c>
      <c r="H6" s="31">
        <v>1</v>
      </c>
      <c r="I6" s="31">
        <v>1</v>
      </c>
      <c r="J6" s="31">
        <v>1</v>
      </c>
      <c r="K6" s="31">
        <v>1</v>
      </c>
      <c r="L6" s="31">
        <f t="shared" si="0"/>
        <v>12</v>
      </c>
      <c r="M6" s="31">
        <f t="shared" si="1"/>
        <v>3</v>
      </c>
    </row>
    <row r="7" spans="1:13" ht="12.75">
      <c r="A7" s="31" t="s">
        <v>145</v>
      </c>
      <c r="B7" t="s">
        <v>143</v>
      </c>
      <c r="C7" t="s">
        <v>144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f t="shared" si="0"/>
        <v>12</v>
      </c>
      <c r="M7" s="31">
        <f t="shared" si="1"/>
        <v>3</v>
      </c>
    </row>
    <row r="8" spans="1:13" ht="12.75">
      <c r="A8" s="31" t="s">
        <v>146</v>
      </c>
      <c r="B8" t="s">
        <v>143</v>
      </c>
      <c r="C8" t="s">
        <v>144</v>
      </c>
      <c r="D8" s="31">
        <v>1</v>
      </c>
      <c r="E8" s="31">
        <v>1</v>
      </c>
      <c r="F8" s="31">
        <v>1</v>
      </c>
      <c r="G8" s="31">
        <v>1</v>
      </c>
      <c r="H8" s="31">
        <v>1</v>
      </c>
      <c r="I8" s="31">
        <v>1</v>
      </c>
      <c r="J8" s="31">
        <v>1</v>
      </c>
      <c r="K8" s="31">
        <v>1</v>
      </c>
      <c r="L8" s="31">
        <f t="shared" si="0"/>
        <v>12</v>
      </c>
      <c r="M8" s="31">
        <f t="shared" si="1"/>
        <v>3</v>
      </c>
    </row>
    <row r="9" spans="1:13" ht="12.75">
      <c r="A9" s="31" t="s">
        <v>147</v>
      </c>
      <c r="B9" t="s">
        <v>143</v>
      </c>
      <c r="C9" t="s">
        <v>144</v>
      </c>
      <c r="D9" s="31">
        <v>1</v>
      </c>
      <c r="E9" s="31">
        <v>1</v>
      </c>
      <c r="F9" s="31">
        <v>1</v>
      </c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f t="shared" si="0"/>
        <v>12</v>
      </c>
      <c r="M9" s="31">
        <f t="shared" si="1"/>
        <v>3</v>
      </c>
    </row>
    <row r="10" spans="1:13" ht="12.75">
      <c r="A10" s="31" t="s">
        <v>148</v>
      </c>
      <c r="B10" t="s">
        <v>143</v>
      </c>
      <c r="C10" t="s">
        <v>144</v>
      </c>
      <c r="D10" s="31">
        <v>1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f t="shared" si="0"/>
        <v>12</v>
      </c>
      <c r="M10" s="31">
        <f t="shared" si="1"/>
        <v>3</v>
      </c>
    </row>
    <row r="11" spans="1:13" ht="12.75">
      <c r="A11" s="31" t="s">
        <v>149</v>
      </c>
      <c r="B11" t="s">
        <v>143</v>
      </c>
      <c r="C11" t="s">
        <v>144</v>
      </c>
      <c r="D11" s="31">
        <v>1</v>
      </c>
      <c r="E11" s="31">
        <v>1</v>
      </c>
      <c r="F11" s="31">
        <v>1</v>
      </c>
      <c r="G11" s="31">
        <v>1</v>
      </c>
      <c r="H11" s="31">
        <v>1</v>
      </c>
      <c r="I11" s="31">
        <v>1</v>
      </c>
      <c r="J11" s="31">
        <v>1</v>
      </c>
      <c r="K11" s="31">
        <v>1</v>
      </c>
      <c r="L11" s="31">
        <f t="shared" si="0"/>
        <v>12</v>
      </c>
      <c r="M11" s="31">
        <f t="shared" si="1"/>
        <v>3</v>
      </c>
    </row>
    <row r="12" spans="1:13" ht="12.75">
      <c r="A12" s="31" t="s">
        <v>150</v>
      </c>
      <c r="B12" t="s">
        <v>151</v>
      </c>
      <c r="C12" t="s">
        <v>151</v>
      </c>
      <c r="D12" s="31">
        <v>5</v>
      </c>
      <c r="E12" s="31">
        <v>5</v>
      </c>
      <c r="F12" s="31">
        <v>5</v>
      </c>
      <c r="G12" s="31">
        <v>5</v>
      </c>
      <c r="H12" s="31">
        <v>3</v>
      </c>
      <c r="I12" s="31">
        <v>3</v>
      </c>
      <c r="J12" s="31">
        <v>5</v>
      </c>
      <c r="K12" s="31">
        <v>5</v>
      </c>
      <c r="L12" s="31">
        <f t="shared" si="0"/>
        <v>56</v>
      </c>
      <c r="M12" s="31">
        <f t="shared" si="1"/>
        <v>1</v>
      </c>
    </row>
    <row r="13" spans="1:13" ht="12.75">
      <c r="A13" s="31" t="s">
        <v>152</v>
      </c>
      <c r="B13" t="s">
        <v>151</v>
      </c>
      <c r="C13" t="s">
        <v>151</v>
      </c>
      <c r="D13" s="31">
        <v>5</v>
      </c>
      <c r="E13" s="31">
        <v>5</v>
      </c>
      <c r="F13" s="31">
        <v>5</v>
      </c>
      <c r="G13" s="31">
        <v>5</v>
      </c>
      <c r="H13" s="31">
        <v>3</v>
      </c>
      <c r="I13" s="31">
        <v>3</v>
      </c>
      <c r="J13" s="31">
        <v>5</v>
      </c>
      <c r="K13" s="31">
        <v>5</v>
      </c>
      <c r="L13" s="31">
        <f t="shared" si="0"/>
        <v>56</v>
      </c>
      <c r="M13" s="31">
        <f t="shared" si="1"/>
        <v>1</v>
      </c>
    </row>
    <row r="14" spans="1:13" ht="12.75">
      <c r="A14" s="31" t="s">
        <v>153</v>
      </c>
      <c r="B14" t="s">
        <v>151</v>
      </c>
      <c r="C14" t="s">
        <v>151</v>
      </c>
      <c r="D14" s="31">
        <v>2</v>
      </c>
      <c r="E14" s="31">
        <v>2</v>
      </c>
      <c r="F14" s="31">
        <v>5</v>
      </c>
      <c r="G14" s="31">
        <v>5</v>
      </c>
      <c r="H14" s="31">
        <v>3</v>
      </c>
      <c r="I14" s="31">
        <v>3</v>
      </c>
      <c r="J14" s="31">
        <v>5</v>
      </c>
      <c r="K14" s="31">
        <v>5</v>
      </c>
      <c r="L14" s="31">
        <f t="shared" si="0"/>
        <v>41</v>
      </c>
      <c r="M14" s="31">
        <f t="shared" si="1"/>
        <v>2</v>
      </c>
    </row>
    <row r="15" spans="1:13" ht="12.75">
      <c r="A15" s="31" t="s">
        <v>154</v>
      </c>
      <c r="B15" t="s">
        <v>141</v>
      </c>
      <c r="C15" t="s">
        <v>151</v>
      </c>
      <c r="D15" s="31">
        <v>2</v>
      </c>
      <c r="E15" s="31">
        <v>2</v>
      </c>
      <c r="F15" s="31">
        <v>5</v>
      </c>
      <c r="G15" s="31">
        <v>5</v>
      </c>
      <c r="H15" s="31">
        <v>1</v>
      </c>
      <c r="I15" s="31">
        <v>3</v>
      </c>
      <c r="J15" s="31">
        <v>1</v>
      </c>
      <c r="K15" s="31">
        <v>5</v>
      </c>
      <c r="L15" s="31">
        <f t="shared" si="0"/>
        <v>37</v>
      </c>
      <c r="M15" s="31">
        <f t="shared" si="1"/>
        <v>2</v>
      </c>
    </row>
    <row r="16" spans="1:13" ht="12.75">
      <c r="A16" s="31" t="s">
        <v>155</v>
      </c>
      <c r="B16" t="s">
        <v>151</v>
      </c>
      <c r="C16" t="s">
        <v>151</v>
      </c>
      <c r="D16" s="31">
        <v>1</v>
      </c>
      <c r="E16" s="31">
        <v>1</v>
      </c>
      <c r="F16" s="31">
        <v>5</v>
      </c>
      <c r="G16" s="31">
        <v>5</v>
      </c>
      <c r="H16" s="31">
        <v>3</v>
      </c>
      <c r="I16" s="31">
        <v>3</v>
      </c>
      <c r="J16" s="31">
        <v>5</v>
      </c>
      <c r="K16" s="31">
        <v>5</v>
      </c>
      <c r="L16" s="31">
        <f t="shared" si="0"/>
        <v>36</v>
      </c>
      <c r="M16" s="31">
        <f t="shared" si="1"/>
        <v>2</v>
      </c>
    </row>
    <row r="17" spans="1:13" ht="12.75">
      <c r="A17" s="31" t="s">
        <v>156</v>
      </c>
      <c r="B17" t="s">
        <v>157</v>
      </c>
      <c r="C17" t="s">
        <v>151</v>
      </c>
      <c r="D17" s="31">
        <v>5</v>
      </c>
      <c r="E17" s="31">
        <v>5</v>
      </c>
      <c r="F17" s="31">
        <v>5</v>
      </c>
      <c r="G17" s="31">
        <v>5</v>
      </c>
      <c r="H17" s="31">
        <v>1</v>
      </c>
      <c r="I17" s="31">
        <v>3</v>
      </c>
      <c r="J17" s="31">
        <v>1</v>
      </c>
      <c r="K17" s="31">
        <v>5</v>
      </c>
      <c r="L17" s="31">
        <f t="shared" si="0"/>
        <v>52</v>
      </c>
      <c r="M17" s="31">
        <f t="shared" si="1"/>
        <v>1</v>
      </c>
    </row>
    <row r="18" spans="1:13" ht="12.75">
      <c r="A18" s="31" t="s">
        <v>158</v>
      </c>
      <c r="B18" t="s">
        <v>151</v>
      </c>
      <c r="C18" t="s">
        <v>151</v>
      </c>
      <c r="D18" s="31">
        <v>4</v>
      </c>
      <c r="E18" s="31">
        <v>4</v>
      </c>
      <c r="F18" s="31">
        <v>5</v>
      </c>
      <c r="G18" s="31">
        <v>5</v>
      </c>
      <c r="H18" s="31">
        <v>3</v>
      </c>
      <c r="I18" s="31">
        <v>3</v>
      </c>
      <c r="J18" s="31">
        <v>5</v>
      </c>
      <c r="K18" s="31">
        <v>5</v>
      </c>
      <c r="L18" s="31">
        <f t="shared" si="0"/>
        <v>51</v>
      </c>
      <c r="M18" s="31">
        <f t="shared" si="1"/>
        <v>1</v>
      </c>
    </row>
    <row r="19" spans="1:13" ht="12.75">
      <c r="A19" s="31" t="s">
        <v>159</v>
      </c>
      <c r="B19" t="s">
        <v>141</v>
      </c>
      <c r="C19" t="s">
        <v>151</v>
      </c>
      <c r="D19" s="31">
        <v>5</v>
      </c>
      <c r="E19" s="31">
        <v>5</v>
      </c>
      <c r="F19" s="31">
        <v>5</v>
      </c>
      <c r="G19" s="31">
        <v>5</v>
      </c>
      <c r="H19" s="31">
        <v>1</v>
      </c>
      <c r="I19" s="31">
        <v>3</v>
      </c>
      <c r="J19" s="31">
        <v>1</v>
      </c>
      <c r="K19" s="31">
        <v>5</v>
      </c>
      <c r="L19" s="31">
        <f t="shared" si="0"/>
        <v>52</v>
      </c>
      <c r="M19" s="31">
        <f t="shared" si="1"/>
        <v>1</v>
      </c>
    </row>
    <row r="20" spans="1:13" ht="12.75">
      <c r="A20" s="31" t="s">
        <v>160</v>
      </c>
      <c r="B20" t="s">
        <v>143</v>
      </c>
      <c r="C20" t="s">
        <v>144</v>
      </c>
      <c r="D20" s="31">
        <v>1</v>
      </c>
      <c r="E20" s="31">
        <v>1</v>
      </c>
      <c r="F20" s="31">
        <v>1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f t="shared" si="0"/>
        <v>12</v>
      </c>
      <c r="M20" s="31">
        <f t="shared" si="1"/>
        <v>3</v>
      </c>
    </row>
    <row r="21" spans="1:13" ht="12.75">
      <c r="A21" s="31" t="s">
        <v>161</v>
      </c>
      <c r="B21" t="s">
        <v>143</v>
      </c>
      <c r="C21" t="s">
        <v>144</v>
      </c>
      <c r="D21" s="31">
        <v>1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f t="shared" si="0"/>
        <v>12</v>
      </c>
      <c r="M21" s="31">
        <f t="shared" si="1"/>
        <v>3</v>
      </c>
    </row>
    <row r="22" spans="1:13" ht="12.75">
      <c r="A22" s="31" t="s">
        <v>162</v>
      </c>
      <c r="B22" t="s">
        <v>163</v>
      </c>
      <c r="C22" t="s">
        <v>163</v>
      </c>
      <c r="D22" s="31">
        <v>1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31">
        <v>1</v>
      </c>
      <c r="L22" s="31">
        <f t="shared" si="0"/>
        <v>12</v>
      </c>
      <c r="M22" s="31">
        <f t="shared" si="1"/>
        <v>3</v>
      </c>
    </row>
    <row r="23" spans="1:13" ht="12.75">
      <c r="A23" s="31" t="s">
        <v>164</v>
      </c>
      <c r="B23" t="s">
        <v>163</v>
      </c>
      <c r="C23" t="s">
        <v>163</v>
      </c>
      <c r="D23" s="31">
        <v>1</v>
      </c>
      <c r="E23" s="31">
        <v>1</v>
      </c>
      <c r="F23" s="31">
        <v>1</v>
      </c>
      <c r="G23" s="31">
        <v>1</v>
      </c>
      <c r="H23" s="31">
        <v>1</v>
      </c>
      <c r="I23" s="31">
        <v>1</v>
      </c>
      <c r="J23" s="31">
        <v>1</v>
      </c>
      <c r="K23" s="31">
        <v>1</v>
      </c>
      <c r="L23" s="31">
        <f t="shared" si="0"/>
        <v>12</v>
      </c>
      <c r="M23" s="31">
        <f t="shared" si="1"/>
        <v>3</v>
      </c>
    </row>
    <row r="24" spans="1:13" ht="12.75">
      <c r="A24" s="31" t="s">
        <v>165</v>
      </c>
      <c r="B24" t="s">
        <v>137</v>
      </c>
      <c r="C24" t="s">
        <v>137</v>
      </c>
      <c r="D24" s="31">
        <v>1</v>
      </c>
      <c r="E24" s="31">
        <v>1</v>
      </c>
      <c r="F24" s="31">
        <v>5</v>
      </c>
      <c r="G24" s="31">
        <v>5</v>
      </c>
      <c r="H24" s="31">
        <v>3</v>
      </c>
      <c r="I24" s="31">
        <v>3</v>
      </c>
      <c r="J24" s="31">
        <v>3</v>
      </c>
      <c r="K24" s="31">
        <v>3</v>
      </c>
      <c r="L24" s="31">
        <f t="shared" si="0"/>
        <v>34</v>
      </c>
      <c r="M24" s="31">
        <f t="shared" si="1"/>
        <v>2</v>
      </c>
    </row>
    <row r="25" spans="1:13" ht="12.75">
      <c r="A25" s="31" t="s">
        <v>166</v>
      </c>
      <c r="B25" t="s">
        <v>167</v>
      </c>
      <c r="C25" t="s">
        <v>151</v>
      </c>
      <c r="D25" s="31">
        <v>5</v>
      </c>
      <c r="E25" s="31">
        <v>5</v>
      </c>
      <c r="F25" s="31">
        <v>1</v>
      </c>
      <c r="G25" s="31">
        <v>3</v>
      </c>
      <c r="H25" s="31">
        <v>1</v>
      </c>
      <c r="I25" s="31">
        <v>3</v>
      </c>
      <c r="J25" s="31">
        <v>1</v>
      </c>
      <c r="K25" s="31">
        <v>5</v>
      </c>
      <c r="L25" s="31">
        <f>(5*(D25+E25)/2)+(4*(F25+G25)/2)+(2*(H25+I25)/2)+((J25+K25)/2)</f>
        <v>40</v>
      </c>
      <c r="M25" s="31">
        <f t="shared" si="1"/>
        <v>2</v>
      </c>
    </row>
    <row r="26" spans="1:13" ht="12.75">
      <c r="A26" s="31" t="s">
        <v>42</v>
      </c>
      <c r="B26" t="s">
        <v>168</v>
      </c>
      <c r="C26" t="s">
        <v>168</v>
      </c>
      <c r="D26" s="31">
        <v>1</v>
      </c>
      <c r="E26" s="31">
        <v>1</v>
      </c>
      <c r="F26" s="31">
        <v>5</v>
      </c>
      <c r="G26" s="31">
        <v>5</v>
      </c>
      <c r="H26" s="31">
        <v>3</v>
      </c>
      <c r="I26" s="31">
        <v>3</v>
      </c>
      <c r="J26" s="31">
        <v>5</v>
      </c>
      <c r="K26" s="31">
        <v>5</v>
      </c>
      <c r="L26" s="31">
        <f t="shared" si="0"/>
        <v>36</v>
      </c>
      <c r="M26" s="31">
        <f t="shared" si="1"/>
        <v>2</v>
      </c>
    </row>
    <row r="27" spans="1:13" ht="12.75">
      <c r="A27" s="31" t="s">
        <v>43</v>
      </c>
      <c r="B27" t="s">
        <v>163</v>
      </c>
      <c r="C27" t="s">
        <v>163</v>
      </c>
      <c r="D27" s="31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f>(5*(D27+E27)/2)+(4*(F27+G27)/2)+(2*(H27+I27)/2)+((J27+K27)/2)</f>
        <v>12</v>
      </c>
      <c r="M27" s="31">
        <f t="shared" si="1"/>
        <v>3</v>
      </c>
    </row>
    <row r="28" spans="1:13" ht="12.75">
      <c r="A28" s="31" t="s">
        <v>44</v>
      </c>
      <c r="B28" t="s">
        <v>168</v>
      </c>
      <c r="C28" t="s">
        <v>168</v>
      </c>
      <c r="D28" s="31">
        <v>3</v>
      </c>
      <c r="E28" s="31">
        <v>3</v>
      </c>
      <c r="F28" s="31">
        <v>5</v>
      </c>
      <c r="G28" s="31">
        <v>5</v>
      </c>
      <c r="H28" s="31">
        <v>3</v>
      </c>
      <c r="I28" s="31">
        <v>3</v>
      </c>
      <c r="J28" s="31">
        <v>5</v>
      </c>
      <c r="K28" s="31">
        <v>5</v>
      </c>
      <c r="L28" s="31">
        <f>(5*(D28+E28)/2)+(4*(F28+G28)/2)+(2*(H28+I28)/2)+((J28+K28)/2)</f>
        <v>46</v>
      </c>
      <c r="M28" s="31">
        <f t="shared" si="1"/>
        <v>2</v>
      </c>
    </row>
    <row r="29" spans="1:13" ht="12.75">
      <c r="A29" s="31" t="s">
        <v>45</v>
      </c>
      <c r="B29" t="s">
        <v>141</v>
      </c>
      <c r="C29" t="s">
        <v>169</v>
      </c>
      <c r="D29" s="31">
        <v>3</v>
      </c>
      <c r="E29" s="31">
        <v>3</v>
      </c>
      <c r="F29" s="31">
        <v>5</v>
      </c>
      <c r="G29" s="31">
        <v>3</v>
      </c>
      <c r="H29" s="31">
        <v>1</v>
      </c>
      <c r="I29" s="31">
        <v>3</v>
      </c>
      <c r="J29" s="31">
        <v>1</v>
      </c>
      <c r="K29" s="31">
        <v>3</v>
      </c>
      <c r="L29" s="31">
        <f>(5*(D29+E29)/2)+(4*(F29+G29)/2)+(2*(H29+I29)/2)+((J29+K29)/2)</f>
        <v>37</v>
      </c>
      <c r="M29" s="31">
        <f t="shared" si="1"/>
        <v>2</v>
      </c>
    </row>
    <row r="30" spans="1:13" ht="12.75">
      <c r="A30" s="31" t="s">
        <v>46</v>
      </c>
      <c r="B30" t="s">
        <v>168</v>
      </c>
      <c r="C30" t="s">
        <v>168</v>
      </c>
      <c r="D30" s="31">
        <v>1</v>
      </c>
      <c r="E30" s="31">
        <v>1</v>
      </c>
      <c r="F30" s="31">
        <v>5</v>
      </c>
      <c r="G30" s="31">
        <v>5</v>
      </c>
      <c r="H30" s="31">
        <v>3</v>
      </c>
      <c r="I30" s="31">
        <v>3</v>
      </c>
      <c r="J30" s="31">
        <v>5</v>
      </c>
      <c r="K30" s="31">
        <v>5</v>
      </c>
      <c r="L30" s="31">
        <f>(5*(D30+E30)/2)+(4*(F30+G30)/2)+(2*(H30+I30)/2)+((J30+K30)/2)</f>
        <v>36</v>
      </c>
      <c r="M30" s="31">
        <f t="shared" si="1"/>
        <v>2</v>
      </c>
    </row>
    <row r="31" spans="1:13" ht="12.75">
      <c r="A31" s="31" t="s">
        <v>47</v>
      </c>
      <c r="B31" t="s">
        <v>169</v>
      </c>
      <c r="C31" t="s">
        <v>169</v>
      </c>
      <c r="D31" s="31">
        <v>1</v>
      </c>
      <c r="E31" s="31">
        <v>1</v>
      </c>
      <c r="F31" s="31">
        <v>5</v>
      </c>
      <c r="G31" s="31">
        <v>5</v>
      </c>
      <c r="H31" s="31">
        <v>3</v>
      </c>
      <c r="I31" s="31">
        <v>3</v>
      </c>
      <c r="J31" s="31">
        <v>3</v>
      </c>
      <c r="K31" s="31">
        <v>3</v>
      </c>
      <c r="L31" s="31">
        <f>(5*(D31+E31)/2)+(4*(F31+G31)/2)+(2*(H31+I31)/2)+((J31+K31)/2)</f>
        <v>34</v>
      </c>
      <c r="M31" s="31">
        <f t="shared" si="1"/>
        <v>2</v>
      </c>
    </row>
    <row r="32" spans="1:13" ht="12.75">
      <c r="A32" s="31" t="s">
        <v>48</v>
      </c>
      <c r="B32" t="s">
        <v>169</v>
      </c>
      <c r="C32" t="s">
        <v>169</v>
      </c>
      <c r="D32" s="31">
        <v>1</v>
      </c>
      <c r="E32" s="31">
        <v>1</v>
      </c>
      <c r="F32" s="31">
        <v>5</v>
      </c>
      <c r="G32" s="31">
        <v>5</v>
      </c>
      <c r="H32" s="31">
        <v>3</v>
      </c>
      <c r="I32" s="31">
        <v>3</v>
      </c>
      <c r="J32" s="31">
        <v>3</v>
      </c>
      <c r="K32" s="31">
        <v>3</v>
      </c>
      <c r="L32" s="31">
        <f>(5*(D28+E32)/2)+(4*(F32+G32)/2)+(2*(H32+I32)/2)+((J32+K32)/2)</f>
        <v>39</v>
      </c>
      <c r="M32" s="31">
        <f t="shared" si="1"/>
        <v>2</v>
      </c>
    </row>
    <row r="33" spans="1:13" ht="12.75">
      <c r="A33" s="31" t="s">
        <v>49</v>
      </c>
      <c r="B33" t="s">
        <v>163</v>
      </c>
      <c r="C33" t="s">
        <v>163</v>
      </c>
      <c r="D33" s="31">
        <v>2</v>
      </c>
      <c r="E33" s="31">
        <v>2</v>
      </c>
      <c r="F33" s="31">
        <v>1</v>
      </c>
      <c r="G33" s="31">
        <v>1</v>
      </c>
      <c r="H33" s="31">
        <v>1</v>
      </c>
      <c r="I33" s="31">
        <v>1</v>
      </c>
      <c r="J33" s="31">
        <v>1</v>
      </c>
      <c r="K33" s="31">
        <v>1</v>
      </c>
      <c r="L33" s="31">
        <f t="shared" si="0"/>
        <v>17</v>
      </c>
      <c r="M33" s="31">
        <f t="shared" si="1"/>
        <v>3</v>
      </c>
    </row>
    <row r="34" spans="1:13" ht="12.75">
      <c r="A34" s="31" t="s">
        <v>50</v>
      </c>
      <c r="B34" t="s">
        <v>163</v>
      </c>
      <c r="C34" t="s">
        <v>163</v>
      </c>
      <c r="D34" s="31">
        <v>1</v>
      </c>
      <c r="E34" s="31">
        <v>1</v>
      </c>
      <c r="F34" s="31">
        <v>1</v>
      </c>
      <c r="G34" s="31">
        <v>1</v>
      </c>
      <c r="H34" s="31">
        <v>1</v>
      </c>
      <c r="I34" s="31">
        <v>1</v>
      </c>
      <c r="J34" s="31">
        <v>1</v>
      </c>
      <c r="K34" s="31">
        <v>1</v>
      </c>
      <c r="L34" s="31">
        <f t="shared" si="0"/>
        <v>12</v>
      </c>
      <c r="M34" s="31">
        <f t="shared" si="1"/>
        <v>3</v>
      </c>
    </row>
    <row r="35" spans="1:13" ht="12.75">
      <c r="A35" s="31" t="s">
        <v>51</v>
      </c>
      <c r="B35" t="s">
        <v>168</v>
      </c>
      <c r="C35" t="s">
        <v>168</v>
      </c>
      <c r="D35" s="31">
        <v>5</v>
      </c>
      <c r="E35" s="31">
        <v>5</v>
      </c>
      <c r="F35" s="31">
        <v>5</v>
      </c>
      <c r="G35" s="31">
        <v>5</v>
      </c>
      <c r="H35" s="31">
        <v>3</v>
      </c>
      <c r="I35" s="31">
        <v>3</v>
      </c>
      <c r="J35" s="31">
        <v>5</v>
      </c>
      <c r="K35" s="31">
        <v>5</v>
      </c>
      <c r="L35" s="31">
        <f>(5*(D29+E35)/2)+(4*(F35+G35)/2)+(2*(H35+I35)/2)+((J35+K35)/2)</f>
        <v>51</v>
      </c>
      <c r="M35" s="31">
        <f t="shared" si="1"/>
        <v>1</v>
      </c>
    </row>
    <row r="36" spans="1:13" ht="12.75">
      <c r="A36" s="31" t="s">
        <v>52</v>
      </c>
      <c r="B36" t="s">
        <v>168</v>
      </c>
      <c r="C36" t="s">
        <v>168</v>
      </c>
      <c r="D36" s="31">
        <v>2</v>
      </c>
      <c r="E36" s="31">
        <v>2</v>
      </c>
      <c r="F36" s="31">
        <v>5</v>
      </c>
      <c r="G36" s="31">
        <v>5</v>
      </c>
      <c r="H36" s="31">
        <v>3</v>
      </c>
      <c r="I36" s="31">
        <v>3</v>
      </c>
      <c r="J36" s="31">
        <v>5</v>
      </c>
      <c r="K36" s="31">
        <v>5</v>
      </c>
      <c r="L36" s="31">
        <f t="shared" si="0"/>
        <v>41</v>
      </c>
      <c r="M36" s="31">
        <f t="shared" si="1"/>
        <v>2</v>
      </c>
    </row>
    <row r="37" spans="1:13" ht="12.75">
      <c r="A37" s="31" t="s">
        <v>53</v>
      </c>
      <c r="B37" t="s">
        <v>169</v>
      </c>
      <c r="C37" t="s">
        <v>169</v>
      </c>
      <c r="D37" s="31">
        <v>1</v>
      </c>
      <c r="E37" s="31">
        <v>1</v>
      </c>
      <c r="F37" s="31">
        <v>5</v>
      </c>
      <c r="G37" s="31">
        <v>5</v>
      </c>
      <c r="H37" s="31">
        <v>3</v>
      </c>
      <c r="I37" s="31">
        <v>3</v>
      </c>
      <c r="J37" s="31">
        <v>3</v>
      </c>
      <c r="K37" s="31">
        <v>3</v>
      </c>
      <c r="L37" s="31">
        <f t="shared" si="0"/>
        <v>34</v>
      </c>
      <c r="M37" s="31">
        <f t="shared" si="1"/>
        <v>2</v>
      </c>
    </row>
    <row r="38" spans="1:13" ht="12.75">
      <c r="A38" s="31" t="s">
        <v>54</v>
      </c>
      <c r="B38" t="s">
        <v>169</v>
      </c>
      <c r="C38" t="s">
        <v>169</v>
      </c>
      <c r="D38" s="31">
        <v>1</v>
      </c>
      <c r="E38" s="31">
        <v>1</v>
      </c>
      <c r="F38" s="31">
        <v>5</v>
      </c>
      <c r="G38" s="31">
        <v>5</v>
      </c>
      <c r="H38" s="31">
        <v>3</v>
      </c>
      <c r="I38" s="31">
        <v>3</v>
      </c>
      <c r="J38" s="31">
        <v>3</v>
      </c>
      <c r="K38" s="31">
        <v>3</v>
      </c>
      <c r="L38" s="31">
        <f>(5*(D30+E38)/2)+(4*(F38+G38)/2)+(2*(H38+I38)/2)+((J38+K38)/2)</f>
        <v>34</v>
      </c>
      <c r="M38" s="31">
        <f t="shared" si="1"/>
        <v>2</v>
      </c>
    </row>
    <row r="39" spans="1:13" ht="12.75">
      <c r="A39" s="31" t="s">
        <v>55</v>
      </c>
      <c r="B39" t="s">
        <v>169</v>
      </c>
      <c r="C39" t="s">
        <v>169</v>
      </c>
      <c r="D39" s="31">
        <v>1</v>
      </c>
      <c r="E39" s="31">
        <v>1</v>
      </c>
      <c r="F39" s="31">
        <v>5</v>
      </c>
      <c r="G39" s="31">
        <v>5</v>
      </c>
      <c r="H39" s="31">
        <v>3</v>
      </c>
      <c r="I39" s="31">
        <v>3</v>
      </c>
      <c r="J39" s="31">
        <v>3</v>
      </c>
      <c r="K39" s="31">
        <v>3</v>
      </c>
      <c r="L39" s="31">
        <f t="shared" si="0"/>
        <v>34</v>
      </c>
      <c r="M39" s="31">
        <f t="shared" si="1"/>
        <v>2</v>
      </c>
    </row>
    <row r="40" spans="1:13" ht="12.75">
      <c r="A40" s="31" t="s">
        <v>56</v>
      </c>
      <c r="B40" t="s">
        <v>169</v>
      </c>
      <c r="C40" t="s">
        <v>169</v>
      </c>
      <c r="D40" s="31">
        <v>1</v>
      </c>
      <c r="E40" s="31">
        <v>1</v>
      </c>
      <c r="F40" s="31">
        <v>5</v>
      </c>
      <c r="G40" s="31">
        <v>5</v>
      </c>
      <c r="H40" s="31">
        <v>3</v>
      </c>
      <c r="I40" s="31">
        <v>3</v>
      </c>
      <c r="J40" s="31">
        <v>3</v>
      </c>
      <c r="K40" s="31">
        <v>3</v>
      </c>
      <c r="L40" s="31">
        <f t="shared" si="0"/>
        <v>34</v>
      </c>
      <c r="M40" s="31">
        <f t="shared" si="1"/>
        <v>2</v>
      </c>
    </row>
    <row r="41" spans="1:13" ht="12.75">
      <c r="A41" s="31" t="s">
        <v>57</v>
      </c>
      <c r="B41" t="s">
        <v>169</v>
      </c>
      <c r="C41" t="s">
        <v>169</v>
      </c>
      <c r="D41" s="31">
        <v>4</v>
      </c>
      <c r="E41" s="31">
        <v>4</v>
      </c>
      <c r="F41" s="31">
        <v>5</v>
      </c>
      <c r="G41" s="31">
        <v>5</v>
      </c>
      <c r="H41" s="31">
        <v>3</v>
      </c>
      <c r="I41" s="31">
        <v>3</v>
      </c>
      <c r="J41" s="31">
        <v>3</v>
      </c>
      <c r="K41" s="31">
        <v>3</v>
      </c>
      <c r="L41" s="31">
        <f>(5*(D31+E41)/2)+(4*(F41+G41)/2)+(2*(H41+I41)/2)+((J41+K41)/2)</f>
        <v>41.5</v>
      </c>
      <c r="M41" s="31">
        <f t="shared" si="1"/>
        <v>2</v>
      </c>
    </row>
    <row r="42" spans="1:13" ht="12.75">
      <c r="A42" s="31" t="s">
        <v>58</v>
      </c>
      <c r="B42" t="s">
        <v>169</v>
      </c>
      <c r="C42" t="s">
        <v>169</v>
      </c>
      <c r="D42" s="31">
        <v>2</v>
      </c>
      <c r="E42" s="31">
        <v>2</v>
      </c>
      <c r="F42" s="31">
        <v>5</v>
      </c>
      <c r="G42" s="31">
        <v>5</v>
      </c>
      <c r="H42" s="31">
        <v>3</v>
      </c>
      <c r="I42" s="31">
        <v>3</v>
      </c>
      <c r="J42" s="31">
        <v>3</v>
      </c>
      <c r="K42" s="31">
        <v>3</v>
      </c>
      <c r="L42" s="31">
        <f t="shared" si="0"/>
        <v>39</v>
      </c>
      <c r="M42" s="31">
        <f t="shared" si="1"/>
        <v>2</v>
      </c>
    </row>
    <row r="43" spans="1:13" ht="12.75">
      <c r="A43" s="31" t="s">
        <v>59</v>
      </c>
      <c r="B43" t="s">
        <v>169</v>
      </c>
      <c r="C43" t="s">
        <v>169</v>
      </c>
      <c r="D43" s="31">
        <v>3</v>
      </c>
      <c r="E43" s="31">
        <v>3</v>
      </c>
      <c r="F43" s="31">
        <v>5</v>
      </c>
      <c r="G43" s="31">
        <v>5</v>
      </c>
      <c r="H43" s="31">
        <v>3</v>
      </c>
      <c r="I43" s="31">
        <v>3</v>
      </c>
      <c r="J43" s="31">
        <v>3</v>
      </c>
      <c r="K43" s="31">
        <v>3</v>
      </c>
      <c r="L43" s="31">
        <f t="shared" si="0"/>
        <v>44</v>
      </c>
      <c r="M43" s="31">
        <f t="shared" si="1"/>
        <v>2</v>
      </c>
    </row>
    <row r="44" spans="1:13" ht="12.75">
      <c r="A44" s="31" t="s">
        <v>60</v>
      </c>
      <c r="B44" t="s">
        <v>169</v>
      </c>
      <c r="C44" t="s">
        <v>169</v>
      </c>
      <c r="D44" s="31">
        <v>1</v>
      </c>
      <c r="E44" s="31">
        <v>1</v>
      </c>
      <c r="F44" s="31">
        <v>5</v>
      </c>
      <c r="G44" s="31">
        <v>5</v>
      </c>
      <c r="H44" s="31">
        <v>3</v>
      </c>
      <c r="I44" s="31">
        <v>3</v>
      </c>
      <c r="J44" s="31">
        <v>3</v>
      </c>
      <c r="K44" s="31">
        <v>3</v>
      </c>
      <c r="L44" s="31">
        <f t="shared" si="0"/>
        <v>34</v>
      </c>
      <c r="M44" s="31">
        <f t="shared" si="1"/>
        <v>2</v>
      </c>
    </row>
    <row r="45" spans="1:13" ht="12.75">
      <c r="A45" s="31" t="s">
        <v>61</v>
      </c>
      <c r="B45" t="s">
        <v>141</v>
      </c>
      <c r="C45" t="s">
        <v>169</v>
      </c>
      <c r="D45" s="31">
        <v>1</v>
      </c>
      <c r="E45" s="31">
        <v>1</v>
      </c>
      <c r="F45" s="31">
        <v>5</v>
      </c>
      <c r="G45" s="31">
        <v>3</v>
      </c>
      <c r="H45" s="31">
        <v>1</v>
      </c>
      <c r="I45" s="31">
        <v>3</v>
      </c>
      <c r="J45" s="31">
        <v>1</v>
      </c>
      <c r="K45" s="31">
        <v>3</v>
      </c>
      <c r="L45" s="31">
        <f t="shared" si="0"/>
        <v>27</v>
      </c>
      <c r="M45" s="31">
        <f t="shared" si="1"/>
        <v>3</v>
      </c>
    </row>
    <row r="46" spans="1:13" ht="12.75">
      <c r="A46" s="31" t="s">
        <v>62</v>
      </c>
      <c r="B46" t="s">
        <v>141</v>
      </c>
      <c r="C46" t="s">
        <v>169</v>
      </c>
      <c r="D46" s="31">
        <v>1</v>
      </c>
      <c r="E46" s="31">
        <v>1</v>
      </c>
      <c r="F46" s="31">
        <v>5</v>
      </c>
      <c r="G46" s="31">
        <v>3</v>
      </c>
      <c r="H46" s="31">
        <v>1</v>
      </c>
      <c r="I46" s="31">
        <v>3</v>
      </c>
      <c r="J46" s="31">
        <v>1</v>
      </c>
      <c r="K46" s="31">
        <v>3</v>
      </c>
      <c r="L46" s="31">
        <f t="shared" si="0"/>
        <v>27</v>
      </c>
      <c r="M46" s="31">
        <f t="shared" si="1"/>
        <v>3</v>
      </c>
    </row>
    <row r="47" spans="1:13" ht="12.75">
      <c r="A47" s="31" t="s">
        <v>63</v>
      </c>
      <c r="B47" t="s">
        <v>170</v>
      </c>
      <c r="C47" t="s">
        <v>170</v>
      </c>
      <c r="D47" s="31">
        <v>1</v>
      </c>
      <c r="E47" s="31">
        <v>1</v>
      </c>
      <c r="F47" s="31">
        <v>5</v>
      </c>
      <c r="G47" s="31">
        <v>5</v>
      </c>
      <c r="H47" s="31">
        <v>5</v>
      </c>
      <c r="I47" s="31">
        <v>5</v>
      </c>
      <c r="J47" s="31">
        <v>5</v>
      </c>
      <c r="K47" s="31">
        <v>5</v>
      </c>
      <c r="L47" s="31">
        <f t="shared" si="0"/>
        <v>40</v>
      </c>
      <c r="M47" s="31">
        <f t="shared" si="1"/>
        <v>2</v>
      </c>
    </row>
    <row r="48" spans="1:13" ht="12.75">
      <c r="A48" s="31" t="s">
        <v>64</v>
      </c>
      <c r="B48" t="s">
        <v>170</v>
      </c>
      <c r="C48" t="s">
        <v>170</v>
      </c>
      <c r="D48" s="31">
        <v>4</v>
      </c>
      <c r="E48" s="31">
        <v>4</v>
      </c>
      <c r="F48" s="31">
        <v>5</v>
      </c>
      <c r="G48" s="31">
        <v>5</v>
      </c>
      <c r="H48" s="31">
        <v>5</v>
      </c>
      <c r="I48" s="31">
        <v>5</v>
      </c>
      <c r="J48" s="31">
        <v>5</v>
      </c>
      <c r="K48" s="31">
        <v>5</v>
      </c>
      <c r="L48" s="31">
        <f t="shared" si="0"/>
        <v>55</v>
      </c>
      <c r="M48" s="31">
        <f t="shared" si="1"/>
        <v>1</v>
      </c>
    </row>
    <row r="49" spans="1:13" ht="12.75">
      <c r="A49" s="31" t="s">
        <v>65</v>
      </c>
      <c r="B49" t="s">
        <v>170</v>
      </c>
      <c r="C49" t="s">
        <v>170</v>
      </c>
      <c r="D49" s="31">
        <v>3</v>
      </c>
      <c r="E49" s="31">
        <v>3</v>
      </c>
      <c r="F49" s="31">
        <v>5</v>
      </c>
      <c r="G49" s="31">
        <v>5</v>
      </c>
      <c r="H49" s="31">
        <v>5</v>
      </c>
      <c r="I49" s="31">
        <v>5</v>
      </c>
      <c r="J49" s="31">
        <v>5</v>
      </c>
      <c r="K49" s="31">
        <v>5</v>
      </c>
      <c r="L49" s="31">
        <f t="shared" si="0"/>
        <v>50</v>
      </c>
      <c r="M49" s="31">
        <f t="shared" si="1"/>
        <v>1</v>
      </c>
    </row>
    <row r="50" spans="1:13" ht="12.75">
      <c r="A50" s="31" t="s">
        <v>66</v>
      </c>
      <c r="B50" t="s">
        <v>137</v>
      </c>
      <c r="C50" t="s">
        <v>137</v>
      </c>
      <c r="D50" s="31">
        <v>2</v>
      </c>
      <c r="E50" s="31">
        <v>2</v>
      </c>
      <c r="F50" s="31">
        <v>5</v>
      </c>
      <c r="G50" s="31">
        <v>5</v>
      </c>
      <c r="H50" s="31">
        <v>3</v>
      </c>
      <c r="I50" s="31">
        <v>3</v>
      </c>
      <c r="J50" s="31">
        <v>3</v>
      </c>
      <c r="K50" s="31">
        <v>3</v>
      </c>
      <c r="L50" s="31">
        <f t="shared" si="0"/>
        <v>39</v>
      </c>
      <c r="M50" s="31">
        <f t="shared" si="1"/>
        <v>2</v>
      </c>
    </row>
    <row r="51" spans="1:13" ht="12.75">
      <c r="A51" s="31" t="s">
        <v>67</v>
      </c>
      <c r="B51" t="s">
        <v>137</v>
      </c>
      <c r="C51" t="s">
        <v>137</v>
      </c>
      <c r="D51" s="31">
        <v>2</v>
      </c>
      <c r="E51" s="31">
        <v>2</v>
      </c>
      <c r="F51" s="31">
        <v>5</v>
      </c>
      <c r="G51" s="31">
        <v>5</v>
      </c>
      <c r="H51" s="31">
        <v>3</v>
      </c>
      <c r="I51" s="31">
        <v>3</v>
      </c>
      <c r="J51" s="31">
        <v>3</v>
      </c>
      <c r="K51" s="31">
        <v>3</v>
      </c>
      <c r="L51" s="31">
        <f t="shared" si="0"/>
        <v>39</v>
      </c>
      <c r="M51" s="31">
        <f t="shared" si="1"/>
        <v>2</v>
      </c>
    </row>
    <row r="52" spans="1:13" ht="12.75">
      <c r="A52" s="31" t="s">
        <v>68</v>
      </c>
      <c r="B52" t="s">
        <v>137</v>
      </c>
      <c r="C52" t="s">
        <v>137</v>
      </c>
      <c r="D52" s="31">
        <v>2</v>
      </c>
      <c r="E52" s="31">
        <v>2</v>
      </c>
      <c r="F52" s="31">
        <v>5</v>
      </c>
      <c r="G52" s="31">
        <v>5</v>
      </c>
      <c r="H52" s="31">
        <v>3</v>
      </c>
      <c r="I52" s="31">
        <v>3</v>
      </c>
      <c r="J52" s="31">
        <v>3</v>
      </c>
      <c r="K52" s="31">
        <v>3</v>
      </c>
      <c r="L52" s="31">
        <f t="shared" si="0"/>
        <v>39</v>
      </c>
      <c r="M52" s="31">
        <f t="shared" si="1"/>
        <v>2</v>
      </c>
    </row>
    <row r="53" spans="1:13" ht="12.75">
      <c r="A53" s="31" t="s">
        <v>69</v>
      </c>
      <c r="B53" t="s">
        <v>141</v>
      </c>
      <c r="C53" t="s">
        <v>170</v>
      </c>
      <c r="D53" s="31">
        <v>1</v>
      </c>
      <c r="E53" s="31">
        <v>1</v>
      </c>
      <c r="F53" s="31">
        <v>5</v>
      </c>
      <c r="G53" s="31">
        <v>3</v>
      </c>
      <c r="H53" s="31">
        <v>1</v>
      </c>
      <c r="I53" s="31">
        <v>5</v>
      </c>
      <c r="J53" s="31">
        <v>1</v>
      </c>
      <c r="K53" s="31">
        <v>5</v>
      </c>
      <c r="L53" s="31">
        <f t="shared" si="0"/>
        <v>30</v>
      </c>
      <c r="M53" s="31">
        <f t="shared" si="1"/>
        <v>2</v>
      </c>
    </row>
    <row r="54" spans="1:13" ht="12.75">
      <c r="A54" s="31" t="s">
        <v>70</v>
      </c>
      <c r="B54" t="s">
        <v>137</v>
      </c>
      <c r="C54" t="s">
        <v>137</v>
      </c>
      <c r="D54" s="31">
        <v>1</v>
      </c>
      <c r="E54" s="31">
        <v>1</v>
      </c>
      <c r="F54" s="31">
        <v>5</v>
      </c>
      <c r="G54" s="31">
        <v>5</v>
      </c>
      <c r="H54" s="31">
        <v>3</v>
      </c>
      <c r="I54" s="31">
        <v>3</v>
      </c>
      <c r="J54" s="31">
        <v>3</v>
      </c>
      <c r="K54" s="31">
        <v>3</v>
      </c>
      <c r="L54" s="31">
        <f t="shared" si="0"/>
        <v>34</v>
      </c>
      <c r="M54" s="31">
        <f t="shared" si="1"/>
        <v>2</v>
      </c>
    </row>
    <row r="55" spans="1:13" ht="12.75">
      <c r="A55" s="31" t="s">
        <v>71</v>
      </c>
      <c r="B55" t="s">
        <v>144</v>
      </c>
      <c r="C55" t="s">
        <v>144</v>
      </c>
      <c r="D55" s="31">
        <v>1</v>
      </c>
      <c r="E55" s="31">
        <v>1</v>
      </c>
      <c r="F55" s="31">
        <v>1</v>
      </c>
      <c r="G55" s="31">
        <v>1</v>
      </c>
      <c r="H55" s="31">
        <v>1</v>
      </c>
      <c r="I55" s="31">
        <v>1</v>
      </c>
      <c r="J55" s="31">
        <v>1</v>
      </c>
      <c r="K55" s="31">
        <v>1</v>
      </c>
      <c r="L55" s="31">
        <f t="shared" si="0"/>
        <v>12</v>
      </c>
      <c r="M55" s="31">
        <f t="shared" si="1"/>
        <v>3</v>
      </c>
    </row>
    <row r="56" spans="1:13" ht="12.75">
      <c r="A56" s="31" t="s">
        <v>72</v>
      </c>
      <c r="B56" t="s">
        <v>137</v>
      </c>
      <c r="C56" t="s">
        <v>137</v>
      </c>
      <c r="D56" s="31">
        <v>1</v>
      </c>
      <c r="E56" s="31">
        <v>1</v>
      </c>
      <c r="F56" s="31">
        <v>5</v>
      </c>
      <c r="G56" s="31">
        <v>5</v>
      </c>
      <c r="H56" s="31">
        <v>3</v>
      </c>
      <c r="I56" s="31">
        <v>3</v>
      </c>
      <c r="J56" s="31">
        <v>3</v>
      </c>
      <c r="K56" s="31">
        <v>3</v>
      </c>
      <c r="L56" s="31">
        <f t="shared" si="0"/>
        <v>34</v>
      </c>
      <c r="M56" s="31">
        <f t="shared" si="1"/>
        <v>2</v>
      </c>
    </row>
    <row r="57" spans="1:13" ht="12.75">
      <c r="A57" s="31" t="s">
        <v>73</v>
      </c>
      <c r="B57" t="s">
        <v>137</v>
      </c>
      <c r="C57" t="s">
        <v>137</v>
      </c>
      <c r="D57" s="31">
        <v>1</v>
      </c>
      <c r="E57" s="31">
        <v>1</v>
      </c>
      <c r="F57" s="31">
        <v>5</v>
      </c>
      <c r="G57" s="31">
        <v>5</v>
      </c>
      <c r="H57" s="31">
        <v>3</v>
      </c>
      <c r="I57" s="31">
        <v>3</v>
      </c>
      <c r="J57" s="31">
        <v>3</v>
      </c>
      <c r="K57" s="31">
        <v>3</v>
      </c>
      <c r="L57" s="31">
        <f t="shared" si="0"/>
        <v>34</v>
      </c>
      <c r="M57" s="31">
        <f t="shared" si="1"/>
        <v>2</v>
      </c>
    </row>
    <row r="58" spans="1:13" ht="12.75">
      <c r="A58" s="31" t="s">
        <v>74</v>
      </c>
      <c r="B58" t="s">
        <v>137</v>
      </c>
      <c r="C58" t="s">
        <v>137</v>
      </c>
      <c r="D58" s="31">
        <v>2</v>
      </c>
      <c r="E58" s="31">
        <v>2</v>
      </c>
      <c r="F58" s="31">
        <v>5</v>
      </c>
      <c r="G58" s="31">
        <v>5</v>
      </c>
      <c r="H58" s="31">
        <v>3</v>
      </c>
      <c r="I58" s="31">
        <v>3</v>
      </c>
      <c r="J58" s="31">
        <v>3</v>
      </c>
      <c r="K58" s="31">
        <v>3</v>
      </c>
      <c r="L58" s="31">
        <f t="shared" si="0"/>
        <v>39</v>
      </c>
      <c r="M58" s="31">
        <f t="shared" si="1"/>
        <v>2</v>
      </c>
    </row>
    <row r="59" spans="1:13" ht="12.75">
      <c r="A59" s="31" t="s">
        <v>75</v>
      </c>
      <c r="B59" t="s">
        <v>141</v>
      </c>
      <c r="C59" t="s">
        <v>171</v>
      </c>
      <c r="D59" s="31">
        <v>1</v>
      </c>
      <c r="E59" s="31">
        <v>1</v>
      </c>
      <c r="F59" s="31">
        <v>5</v>
      </c>
      <c r="G59" s="31">
        <v>3</v>
      </c>
      <c r="H59" s="31">
        <v>1</v>
      </c>
      <c r="I59" s="31">
        <v>5</v>
      </c>
      <c r="J59" s="31">
        <v>1</v>
      </c>
      <c r="K59" s="31">
        <v>5</v>
      </c>
      <c r="L59" s="31">
        <f t="shared" si="0"/>
        <v>30</v>
      </c>
      <c r="M59" s="31">
        <f t="shared" si="1"/>
        <v>2</v>
      </c>
    </row>
    <row r="60" spans="1:13" ht="12.75">
      <c r="A60" s="31" t="s">
        <v>172</v>
      </c>
      <c r="B60" t="s">
        <v>170</v>
      </c>
      <c r="C60" t="s">
        <v>170</v>
      </c>
      <c r="D60" s="31">
        <v>1</v>
      </c>
      <c r="E60" s="31">
        <v>1</v>
      </c>
      <c r="F60" s="31">
        <v>5</v>
      </c>
      <c r="G60" s="31">
        <v>5</v>
      </c>
      <c r="H60" s="31">
        <v>5</v>
      </c>
      <c r="I60" s="31">
        <v>5</v>
      </c>
      <c r="J60" s="31">
        <v>5</v>
      </c>
      <c r="K60" s="31">
        <v>5</v>
      </c>
      <c r="L60" s="31">
        <f t="shared" si="0"/>
        <v>40</v>
      </c>
      <c r="M60" s="31">
        <f t="shared" si="1"/>
        <v>2</v>
      </c>
    </row>
    <row r="61" spans="1:13" ht="12.75">
      <c r="A61" s="31" t="s">
        <v>173</v>
      </c>
      <c r="B61" t="s">
        <v>170</v>
      </c>
      <c r="C61" t="s">
        <v>170</v>
      </c>
      <c r="D61" s="31">
        <v>1</v>
      </c>
      <c r="E61" s="31">
        <v>1</v>
      </c>
      <c r="F61" s="31">
        <v>5</v>
      </c>
      <c r="G61" s="31">
        <v>5</v>
      </c>
      <c r="H61" s="31">
        <v>5</v>
      </c>
      <c r="I61" s="31">
        <v>5</v>
      </c>
      <c r="J61" s="31">
        <v>5</v>
      </c>
      <c r="K61" s="31">
        <v>5</v>
      </c>
      <c r="L61" s="31">
        <f t="shared" si="0"/>
        <v>40</v>
      </c>
      <c r="M61" s="31">
        <f t="shared" si="1"/>
        <v>2</v>
      </c>
    </row>
    <row r="62" spans="1:13" ht="12.75">
      <c r="A62" s="31" t="s">
        <v>174</v>
      </c>
      <c r="B62" t="s">
        <v>163</v>
      </c>
      <c r="C62" t="s">
        <v>163</v>
      </c>
      <c r="D62" s="31">
        <v>1</v>
      </c>
      <c r="E62" s="31">
        <v>1</v>
      </c>
      <c r="F62" s="31">
        <v>1</v>
      </c>
      <c r="G62" s="31">
        <v>1</v>
      </c>
      <c r="H62" s="31">
        <v>1</v>
      </c>
      <c r="I62" s="31">
        <v>1</v>
      </c>
      <c r="J62" s="31">
        <v>1</v>
      </c>
      <c r="K62" s="31">
        <v>1</v>
      </c>
      <c r="L62" s="31">
        <f t="shared" si="0"/>
        <v>12</v>
      </c>
      <c r="M62" s="31">
        <f t="shared" si="1"/>
        <v>3</v>
      </c>
    </row>
    <row r="63" spans="1:13" ht="12.75">
      <c r="A63" s="31" t="s">
        <v>175</v>
      </c>
      <c r="B63" t="s">
        <v>170</v>
      </c>
      <c r="C63" t="s">
        <v>170</v>
      </c>
      <c r="D63" s="31">
        <v>1</v>
      </c>
      <c r="E63" s="31">
        <v>1</v>
      </c>
      <c r="F63" s="31">
        <v>5</v>
      </c>
      <c r="G63" s="31">
        <v>5</v>
      </c>
      <c r="H63" s="31">
        <v>5</v>
      </c>
      <c r="I63" s="31">
        <v>5</v>
      </c>
      <c r="J63" s="31">
        <v>5</v>
      </c>
      <c r="K63" s="31">
        <v>5</v>
      </c>
      <c r="L63" s="31">
        <f t="shared" si="0"/>
        <v>40</v>
      </c>
      <c r="M63" s="31">
        <f t="shared" si="1"/>
        <v>2</v>
      </c>
    </row>
    <row r="64" spans="1:13" ht="12.75">
      <c r="A64" s="31" t="s">
        <v>176</v>
      </c>
      <c r="B64" t="s">
        <v>170</v>
      </c>
      <c r="C64" t="s">
        <v>170</v>
      </c>
      <c r="D64" s="31">
        <v>1</v>
      </c>
      <c r="E64" s="31">
        <v>1</v>
      </c>
      <c r="F64" s="31">
        <v>5</v>
      </c>
      <c r="G64" s="31">
        <v>5</v>
      </c>
      <c r="H64" s="31">
        <v>5</v>
      </c>
      <c r="I64" s="31">
        <v>5</v>
      </c>
      <c r="J64" s="31">
        <v>5</v>
      </c>
      <c r="K64" s="31">
        <v>5</v>
      </c>
      <c r="L64" s="31">
        <f t="shared" si="0"/>
        <v>40</v>
      </c>
      <c r="M64" s="31">
        <f t="shared" si="1"/>
        <v>2</v>
      </c>
    </row>
    <row r="65" spans="1:13" ht="12.75">
      <c r="A65" s="31" t="s">
        <v>81</v>
      </c>
      <c r="B65" t="s">
        <v>141</v>
      </c>
      <c r="C65" t="s">
        <v>170</v>
      </c>
      <c r="D65" s="31">
        <v>2</v>
      </c>
      <c r="E65" s="31">
        <v>2</v>
      </c>
      <c r="F65" s="31">
        <v>5</v>
      </c>
      <c r="G65" s="31">
        <v>3</v>
      </c>
      <c r="H65" s="31">
        <v>1</v>
      </c>
      <c r="I65" s="31">
        <v>5</v>
      </c>
      <c r="J65" s="31">
        <v>1</v>
      </c>
      <c r="K65" s="31">
        <v>5</v>
      </c>
      <c r="L65" s="31">
        <f>(5*(D65+E65)/2)+(4*(F65+G65)/2)+(2*(H65+I65)/2)+((J65+K65)/2)</f>
        <v>35</v>
      </c>
      <c r="M65" s="31">
        <f t="shared" si="1"/>
        <v>2</v>
      </c>
    </row>
    <row r="66" spans="1:13" ht="12.75">
      <c r="A66" s="31" t="s">
        <v>82</v>
      </c>
      <c r="B66" t="s">
        <v>141</v>
      </c>
      <c r="C66" t="s">
        <v>170</v>
      </c>
      <c r="D66" s="31">
        <v>1</v>
      </c>
      <c r="E66" s="31">
        <v>1</v>
      </c>
      <c r="F66" s="31">
        <v>5</v>
      </c>
      <c r="G66" s="31">
        <v>3</v>
      </c>
      <c r="H66" s="31">
        <v>1</v>
      </c>
      <c r="I66" s="31">
        <v>5</v>
      </c>
      <c r="J66" s="31">
        <v>1</v>
      </c>
      <c r="K66" s="31">
        <v>5</v>
      </c>
      <c r="L66" s="31">
        <f>(5*(D66+E66)/2)+(4*(F66+G66)/2)+(2*(H66+I66)/2)+((J66+K66)/2)</f>
        <v>30</v>
      </c>
      <c r="M66" s="31">
        <f t="shared" si="1"/>
        <v>2</v>
      </c>
    </row>
    <row r="67" spans="1:13" ht="12.75">
      <c r="A67" s="31" t="s">
        <v>83</v>
      </c>
      <c r="B67" t="s">
        <v>141</v>
      </c>
      <c r="C67" t="s">
        <v>170</v>
      </c>
      <c r="D67" s="31">
        <v>1</v>
      </c>
      <c r="E67" s="31">
        <v>1</v>
      </c>
      <c r="F67" s="31">
        <v>5</v>
      </c>
      <c r="G67" s="31">
        <v>3</v>
      </c>
      <c r="H67" s="31">
        <v>1</v>
      </c>
      <c r="I67" s="31">
        <v>5</v>
      </c>
      <c r="J67" s="31">
        <v>1</v>
      </c>
      <c r="K67" s="31">
        <v>5</v>
      </c>
      <c r="L67" s="31">
        <f>(5*(D67+E67)/2)+(4*(F67+G67)/2)+(2*(H67+I67)/2)+((J67+K67)/2)</f>
        <v>30</v>
      </c>
      <c r="M67" s="31">
        <f aca="true" t="shared" si="2" ref="M67:M106">IF(L67&lt;29,3,IF(L67&lt;50,2,IF(L67&gt;49,1,"FEL")))</f>
        <v>2</v>
      </c>
    </row>
    <row r="68" spans="1:13" ht="12.75">
      <c r="A68" s="31" t="s">
        <v>84</v>
      </c>
      <c r="B68" t="s">
        <v>141</v>
      </c>
      <c r="C68" t="s">
        <v>170</v>
      </c>
      <c r="D68" s="31">
        <v>3</v>
      </c>
      <c r="E68" s="31">
        <v>3</v>
      </c>
      <c r="F68" s="31">
        <v>5</v>
      </c>
      <c r="G68" s="31">
        <v>3</v>
      </c>
      <c r="H68" s="31">
        <v>1</v>
      </c>
      <c r="I68" s="31">
        <v>5</v>
      </c>
      <c r="J68" s="31">
        <v>1</v>
      </c>
      <c r="K68" s="31">
        <v>5</v>
      </c>
      <c r="L68" s="31">
        <f>(5*(D68+E68)/2)+(4*(F68+G68)/2)+(2*(H68+I68)/2)+((J68+K68)/2)</f>
        <v>40</v>
      </c>
      <c r="M68" s="31">
        <f t="shared" si="2"/>
        <v>2</v>
      </c>
    </row>
    <row r="69" spans="1:13" ht="12.75">
      <c r="A69" s="31" t="s">
        <v>85</v>
      </c>
      <c r="B69" t="s">
        <v>141</v>
      </c>
      <c r="C69" t="s">
        <v>170</v>
      </c>
      <c r="D69" s="31">
        <v>2</v>
      </c>
      <c r="E69" s="31">
        <v>2</v>
      </c>
      <c r="F69" s="31">
        <v>5</v>
      </c>
      <c r="G69" s="31">
        <v>3</v>
      </c>
      <c r="H69" s="31">
        <v>1</v>
      </c>
      <c r="I69" s="31">
        <v>5</v>
      </c>
      <c r="J69" s="31">
        <v>1</v>
      </c>
      <c r="K69" s="31">
        <v>5</v>
      </c>
      <c r="L69" s="31">
        <f aca="true" t="shared" si="3" ref="L69:L106">(5*(D69+E69)/2)+(4*(F69+G69)/2)+(2*(H69+I69)/2)+((J69+K69)/2)</f>
        <v>35</v>
      </c>
      <c r="M69" s="31">
        <f t="shared" si="2"/>
        <v>2</v>
      </c>
    </row>
    <row r="70" spans="1:13" ht="12.75">
      <c r="A70" s="31" t="s">
        <v>86</v>
      </c>
      <c r="B70" t="s">
        <v>141</v>
      </c>
      <c r="C70" t="s">
        <v>170</v>
      </c>
      <c r="D70" s="31">
        <v>1</v>
      </c>
      <c r="E70" s="31">
        <v>1</v>
      </c>
      <c r="F70" s="31">
        <v>5</v>
      </c>
      <c r="G70" s="31">
        <v>3</v>
      </c>
      <c r="H70" s="31">
        <v>1</v>
      </c>
      <c r="I70" s="31">
        <v>5</v>
      </c>
      <c r="J70" s="31">
        <v>1</v>
      </c>
      <c r="K70" s="31">
        <v>5</v>
      </c>
      <c r="L70" s="31">
        <f t="shared" si="3"/>
        <v>30</v>
      </c>
      <c r="M70" s="31">
        <f t="shared" si="2"/>
        <v>2</v>
      </c>
    </row>
    <row r="71" spans="1:13" ht="12.75">
      <c r="A71" s="31" t="s">
        <v>87</v>
      </c>
      <c r="B71" t="s">
        <v>141</v>
      </c>
      <c r="C71" t="s">
        <v>170</v>
      </c>
      <c r="D71" s="31">
        <v>1</v>
      </c>
      <c r="E71" s="31">
        <v>1</v>
      </c>
      <c r="F71" s="31">
        <v>5</v>
      </c>
      <c r="G71" s="31">
        <v>3</v>
      </c>
      <c r="H71" s="31">
        <v>1</v>
      </c>
      <c r="I71" s="31">
        <v>5</v>
      </c>
      <c r="J71" s="31">
        <v>1</v>
      </c>
      <c r="K71" s="31">
        <v>5</v>
      </c>
      <c r="L71" s="31">
        <f t="shared" si="3"/>
        <v>30</v>
      </c>
      <c r="M71" s="31">
        <f t="shared" si="2"/>
        <v>2</v>
      </c>
    </row>
    <row r="72" spans="1:13" ht="12.75">
      <c r="A72" s="31" t="s">
        <v>88</v>
      </c>
      <c r="B72" t="s">
        <v>141</v>
      </c>
      <c r="C72" t="s">
        <v>170</v>
      </c>
      <c r="D72" s="31">
        <v>1</v>
      </c>
      <c r="E72" s="31">
        <v>1</v>
      </c>
      <c r="F72" s="31">
        <v>5</v>
      </c>
      <c r="G72" s="31">
        <v>3</v>
      </c>
      <c r="H72" s="31">
        <v>1</v>
      </c>
      <c r="I72" s="31">
        <v>5</v>
      </c>
      <c r="J72" s="31">
        <v>1</v>
      </c>
      <c r="K72" s="31">
        <v>5</v>
      </c>
      <c r="L72" s="31">
        <f t="shared" si="3"/>
        <v>30</v>
      </c>
      <c r="M72" s="31">
        <f t="shared" si="2"/>
        <v>2</v>
      </c>
    </row>
    <row r="73" spans="1:13" ht="12.75">
      <c r="A73" s="31" t="s">
        <v>89</v>
      </c>
      <c r="B73" t="s">
        <v>141</v>
      </c>
      <c r="C73" t="s">
        <v>170</v>
      </c>
      <c r="D73" s="31">
        <v>1</v>
      </c>
      <c r="E73" s="31">
        <v>1</v>
      </c>
      <c r="F73" s="31">
        <v>5</v>
      </c>
      <c r="G73" s="31">
        <v>3</v>
      </c>
      <c r="H73" s="31">
        <v>1</v>
      </c>
      <c r="I73" s="31">
        <v>5</v>
      </c>
      <c r="J73" s="31">
        <v>1</v>
      </c>
      <c r="K73" s="31">
        <v>5</v>
      </c>
      <c r="L73" s="31">
        <f t="shared" si="3"/>
        <v>30</v>
      </c>
      <c r="M73" s="31">
        <f t="shared" si="2"/>
        <v>2</v>
      </c>
    </row>
    <row r="74" spans="1:13" ht="12.75">
      <c r="A74" s="31" t="s">
        <v>90</v>
      </c>
      <c r="B74" t="s">
        <v>141</v>
      </c>
      <c r="C74" t="s">
        <v>170</v>
      </c>
      <c r="D74" s="31">
        <v>1</v>
      </c>
      <c r="E74" s="31">
        <v>1</v>
      </c>
      <c r="F74" s="31">
        <v>5</v>
      </c>
      <c r="G74" s="31">
        <v>3</v>
      </c>
      <c r="H74" s="31">
        <v>1</v>
      </c>
      <c r="I74" s="31">
        <v>5</v>
      </c>
      <c r="J74" s="31">
        <v>1</v>
      </c>
      <c r="K74" s="31">
        <v>5</v>
      </c>
      <c r="L74" s="31">
        <f t="shared" si="3"/>
        <v>30</v>
      </c>
      <c r="M74" s="31">
        <f t="shared" si="2"/>
        <v>2</v>
      </c>
    </row>
    <row r="75" spans="1:13" ht="12.75">
      <c r="A75" s="31" t="s">
        <v>91</v>
      </c>
      <c r="B75" t="s">
        <v>141</v>
      </c>
      <c r="C75" t="s">
        <v>170</v>
      </c>
      <c r="D75" s="31">
        <v>1</v>
      </c>
      <c r="E75" s="31">
        <v>1</v>
      </c>
      <c r="F75" s="31">
        <v>5</v>
      </c>
      <c r="G75" s="31">
        <v>3</v>
      </c>
      <c r="H75" s="31">
        <v>1</v>
      </c>
      <c r="I75" s="31">
        <v>5</v>
      </c>
      <c r="J75" s="31">
        <v>1</v>
      </c>
      <c r="K75" s="31">
        <v>5</v>
      </c>
      <c r="L75" s="31">
        <f t="shared" si="3"/>
        <v>30</v>
      </c>
      <c r="M75" s="31">
        <f t="shared" si="2"/>
        <v>2</v>
      </c>
    </row>
    <row r="76" spans="1:13" ht="12.75">
      <c r="A76" s="31" t="s">
        <v>92</v>
      </c>
      <c r="B76" t="s">
        <v>141</v>
      </c>
      <c r="C76" t="s">
        <v>170</v>
      </c>
      <c r="D76" s="31">
        <v>1</v>
      </c>
      <c r="E76" s="31">
        <v>1</v>
      </c>
      <c r="F76" s="31">
        <v>5</v>
      </c>
      <c r="G76" s="31">
        <v>3</v>
      </c>
      <c r="H76" s="31">
        <v>1</v>
      </c>
      <c r="I76" s="31">
        <v>5</v>
      </c>
      <c r="J76" s="31">
        <v>1</v>
      </c>
      <c r="K76" s="31">
        <v>5</v>
      </c>
      <c r="L76" s="31">
        <f t="shared" si="3"/>
        <v>30</v>
      </c>
      <c r="M76" s="31">
        <f t="shared" si="2"/>
        <v>2</v>
      </c>
    </row>
    <row r="77" spans="1:13" ht="12.75">
      <c r="A77" s="31" t="s">
        <v>93</v>
      </c>
      <c r="B77" t="s">
        <v>141</v>
      </c>
      <c r="C77" t="s">
        <v>170</v>
      </c>
      <c r="D77" s="31">
        <v>1</v>
      </c>
      <c r="E77" s="31">
        <v>1</v>
      </c>
      <c r="F77" s="31">
        <v>5</v>
      </c>
      <c r="G77" s="31">
        <v>3</v>
      </c>
      <c r="H77" s="31">
        <v>1</v>
      </c>
      <c r="I77" s="31">
        <v>5</v>
      </c>
      <c r="J77" s="31">
        <v>1</v>
      </c>
      <c r="K77" s="31">
        <v>5</v>
      </c>
      <c r="L77" s="31">
        <f t="shared" si="3"/>
        <v>30</v>
      </c>
      <c r="M77" s="31">
        <f t="shared" si="2"/>
        <v>2</v>
      </c>
    </row>
    <row r="78" spans="1:13" ht="12.75">
      <c r="A78" s="31" t="s">
        <v>94</v>
      </c>
      <c r="B78" t="s">
        <v>177</v>
      </c>
      <c r="C78" t="s">
        <v>170</v>
      </c>
      <c r="D78" s="31">
        <v>2</v>
      </c>
      <c r="E78" s="31">
        <v>2</v>
      </c>
      <c r="F78" s="31">
        <v>5</v>
      </c>
      <c r="G78" s="31">
        <v>3</v>
      </c>
      <c r="H78" s="31">
        <v>5</v>
      </c>
      <c r="I78" s="31">
        <v>5</v>
      </c>
      <c r="J78" s="31">
        <v>5</v>
      </c>
      <c r="K78" s="31">
        <v>5</v>
      </c>
      <c r="L78" s="31">
        <f t="shared" si="3"/>
        <v>41</v>
      </c>
      <c r="M78" s="31">
        <f t="shared" si="2"/>
        <v>2</v>
      </c>
    </row>
    <row r="79" spans="1:13" ht="12.75">
      <c r="A79" s="31" t="s">
        <v>95</v>
      </c>
      <c r="B79" t="s">
        <v>170</v>
      </c>
      <c r="C79" t="s">
        <v>170</v>
      </c>
      <c r="D79" s="31">
        <v>1</v>
      </c>
      <c r="E79" s="31">
        <v>1</v>
      </c>
      <c r="F79" s="31">
        <v>5</v>
      </c>
      <c r="G79" s="31">
        <v>5</v>
      </c>
      <c r="H79" s="31">
        <v>5</v>
      </c>
      <c r="I79" s="31">
        <v>5</v>
      </c>
      <c r="J79" s="31">
        <v>5</v>
      </c>
      <c r="K79" s="31">
        <v>5</v>
      </c>
      <c r="L79" s="31">
        <f t="shared" si="3"/>
        <v>40</v>
      </c>
      <c r="M79" s="31">
        <f t="shared" si="2"/>
        <v>2</v>
      </c>
    </row>
    <row r="80" spans="1:13" ht="12.75">
      <c r="A80" s="31" t="s">
        <v>96</v>
      </c>
      <c r="B80" t="s">
        <v>170</v>
      </c>
      <c r="C80" t="s">
        <v>170</v>
      </c>
      <c r="D80" s="31">
        <v>1</v>
      </c>
      <c r="E80" s="31">
        <v>1</v>
      </c>
      <c r="F80" s="31">
        <v>5</v>
      </c>
      <c r="G80" s="31">
        <v>5</v>
      </c>
      <c r="H80" s="31">
        <v>5</v>
      </c>
      <c r="I80" s="31">
        <v>5</v>
      </c>
      <c r="J80" s="31">
        <v>5</v>
      </c>
      <c r="K80" s="31">
        <v>5</v>
      </c>
      <c r="L80" s="31">
        <f t="shared" si="3"/>
        <v>40</v>
      </c>
      <c r="M80" s="31">
        <f t="shared" si="2"/>
        <v>2</v>
      </c>
    </row>
    <row r="81" spans="1:13" ht="12.75">
      <c r="A81" s="31" t="s">
        <v>97</v>
      </c>
      <c r="B81" t="s">
        <v>170</v>
      </c>
      <c r="C81" t="s">
        <v>170</v>
      </c>
      <c r="D81" s="31">
        <v>2</v>
      </c>
      <c r="E81" s="31">
        <v>2</v>
      </c>
      <c r="F81" s="31">
        <v>5</v>
      </c>
      <c r="G81" s="31">
        <v>5</v>
      </c>
      <c r="H81" s="31">
        <v>5</v>
      </c>
      <c r="I81" s="31">
        <v>5</v>
      </c>
      <c r="J81" s="31">
        <v>5</v>
      </c>
      <c r="K81" s="31">
        <v>5</v>
      </c>
      <c r="L81" s="31">
        <f t="shared" si="3"/>
        <v>45</v>
      </c>
      <c r="M81" s="31">
        <f t="shared" si="2"/>
        <v>2</v>
      </c>
    </row>
    <row r="82" spans="1:13" ht="12.75">
      <c r="A82" s="31" t="s">
        <v>98</v>
      </c>
      <c r="B82" t="s">
        <v>170</v>
      </c>
      <c r="C82" t="s">
        <v>170</v>
      </c>
      <c r="D82" s="31">
        <v>1</v>
      </c>
      <c r="E82" s="31">
        <v>1</v>
      </c>
      <c r="F82" s="31">
        <v>5</v>
      </c>
      <c r="G82" s="31">
        <v>5</v>
      </c>
      <c r="H82" s="31">
        <v>5</v>
      </c>
      <c r="I82" s="31">
        <v>5</v>
      </c>
      <c r="J82" s="31">
        <v>5</v>
      </c>
      <c r="K82" s="31">
        <v>5</v>
      </c>
      <c r="L82" s="31">
        <f t="shared" si="3"/>
        <v>40</v>
      </c>
      <c r="M82" s="31">
        <f t="shared" si="2"/>
        <v>2</v>
      </c>
    </row>
    <row r="83" spans="1:13" ht="12.75">
      <c r="A83" s="31" t="s">
        <v>99</v>
      </c>
      <c r="B83" t="s">
        <v>141</v>
      </c>
      <c r="C83" t="s">
        <v>170</v>
      </c>
      <c r="D83" s="31">
        <v>1</v>
      </c>
      <c r="E83" s="31">
        <v>1</v>
      </c>
      <c r="F83" s="31">
        <v>5</v>
      </c>
      <c r="G83" s="31">
        <v>3</v>
      </c>
      <c r="H83" s="31">
        <v>1</v>
      </c>
      <c r="I83" s="31">
        <v>5</v>
      </c>
      <c r="J83" s="31">
        <v>1</v>
      </c>
      <c r="K83" s="31">
        <v>5</v>
      </c>
      <c r="L83" s="31">
        <f t="shared" si="3"/>
        <v>30</v>
      </c>
      <c r="M83" s="31">
        <f t="shared" si="2"/>
        <v>2</v>
      </c>
    </row>
    <row r="84" spans="1:13" ht="12.75">
      <c r="A84" s="31" t="s">
        <v>100</v>
      </c>
      <c r="B84" t="s">
        <v>170</v>
      </c>
      <c r="C84" t="s">
        <v>170</v>
      </c>
      <c r="D84" s="31">
        <v>1</v>
      </c>
      <c r="E84" s="31">
        <v>1</v>
      </c>
      <c r="F84" s="31">
        <v>5</v>
      </c>
      <c r="G84" s="31">
        <v>5</v>
      </c>
      <c r="H84" s="31">
        <v>5</v>
      </c>
      <c r="I84" s="31">
        <v>5</v>
      </c>
      <c r="J84" s="31">
        <v>5</v>
      </c>
      <c r="K84" s="31">
        <v>5</v>
      </c>
      <c r="L84" s="31">
        <f t="shared" si="3"/>
        <v>40</v>
      </c>
      <c r="M84" s="31">
        <f t="shared" si="2"/>
        <v>2</v>
      </c>
    </row>
    <row r="85" spans="1:13" ht="12.75">
      <c r="A85" s="31" t="s">
        <v>101</v>
      </c>
      <c r="B85" t="s">
        <v>170</v>
      </c>
      <c r="C85" t="s">
        <v>170</v>
      </c>
      <c r="D85" s="31">
        <v>1</v>
      </c>
      <c r="E85" s="31">
        <v>1</v>
      </c>
      <c r="F85" s="31">
        <v>5</v>
      </c>
      <c r="G85" s="31">
        <v>5</v>
      </c>
      <c r="H85" s="31">
        <v>5</v>
      </c>
      <c r="I85" s="31">
        <v>5</v>
      </c>
      <c r="J85" s="31">
        <v>5</v>
      </c>
      <c r="K85" s="31">
        <v>5</v>
      </c>
      <c r="L85" s="31">
        <f t="shared" si="3"/>
        <v>40</v>
      </c>
      <c r="M85" s="31">
        <f t="shared" si="2"/>
        <v>2</v>
      </c>
    </row>
    <row r="86" spans="1:13" ht="12.75">
      <c r="A86" s="31" t="s">
        <v>102</v>
      </c>
      <c r="B86" t="s">
        <v>163</v>
      </c>
      <c r="C86" t="s">
        <v>163</v>
      </c>
      <c r="D86" s="31">
        <v>1</v>
      </c>
      <c r="E86" s="31">
        <v>1</v>
      </c>
      <c r="F86" s="31">
        <v>1</v>
      </c>
      <c r="G86" s="31">
        <v>1</v>
      </c>
      <c r="H86" s="31">
        <v>1</v>
      </c>
      <c r="I86" s="31">
        <v>1</v>
      </c>
      <c r="J86" s="31">
        <v>1</v>
      </c>
      <c r="K86" s="31">
        <v>1</v>
      </c>
      <c r="L86" s="31">
        <f t="shared" si="3"/>
        <v>12</v>
      </c>
      <c r="M86" s="31">
        <f t="shared" si="2"/>
        <v>3</v>
      </c>
    </row>
    <row r="87" spans="1:13" ht="12.75">
      <c r="A87" s="31" t="s">
        <v>103</v>
      </c>
      <c r="B87" t="s">
        <v>170</v>
      </c>
      <c r="C87" t="s">
        <v>170</v>
      </c>
      <c r="D87" s="31">
        <v>1</v>
      </c>
      <c r="E87" s="31">
        <v>1</v>
      </c>
      <c r="F87" s="31">
        <v>5</v>
      </c>
      <c r="G87" s="31">
        <v>5</v>
      </c>
      <c r="H87" s="31">
        <v>5</v>
      </c>
      <c r="I87" s="31">
        <v>5</v>
      </c>
      <c r="J87" s="31">
        <v>5</v>
      </c>
      <c r="K87" s="31">
        <v>5</v>
      </c>
      <c r="L87" s="31">
        <f t="shared" si="3"/>
        <v>40</v>
      </c>
      <c r="M87" s="31">
        <f t="shared" si="2"/>
        <v>2</v>
      </c>
    </row>
    <row r="88" spans="1:13" ht="12.75">
      <c r="A88" s="31" t="s">
        <v>104</v>
      </c>
      <c r="B88" t="s">
        <v>144</v>
      </c>
      <c r="C88" t="s">
        <v>144</v>
      </c>
      <c r="D88" s="31">
        <v>3</v>
      </c>
      <c r="E88" s="31">
        <v>3</v>
      </c>
      <c r="F88" s="31">
        <v>1</v>
      </c>
      <c r="G88" s="31">
        <v>1</v>
      </c>
      <c r="H88" s="31">
        <v>1</v>
      </c>
      <c r="I88" s="31">
        <v>1</v>
      </c>
      <c r="J88" s="31">
        <v>1</v>
      </c>
      <c r="K88" s="31">
        <v>1</v>
      </c>
      <c r="L88" s="31">
        <f t="shared" si="3"/>
        <v>22</v>
      </c>
      <c r="M88" s="31">
        <f t="shared" si="2"/>
        <v>3</v>
      </c>
    </row>
    <row r="89" spans="1:13" ht="12.75">
      <c r="A89" s="31" t="s">
        <v>105</v>
      </c>
      <c r="B89" t="s">
        <v>141</v>
      </c>
      <c r="C89" t="s">
        <v>170</v>
      </c>
      <c r="D89" s="31">
        <v>1</v>
      </c>
      <c r="E89" s="31">
        <v>1</v>
      </c>
      <c r="F89" s="31">
        <v>5</v>
      </c>
      <c r="G89" s="31">
        <v>3</v>
      </c>
      <c r="H89" s="31">
        <v>1</v>
      </c>
      <c r="I89" s="31">
        <v>5</v>
      </c>
      <c r="J89" s="31">
        <v>1</v>
      </c>
      <c r="K89" s="31">
        <v>5</v>
      </c>
      <c r="L89" s="31">
        <f t="shared" si="3"/>
        <v>30</v>
      </c>
      <c r="M89" s="31">
        <f t="shared" si="2"/>
        <v>2</v>
      </c>
    </row>
    <row r="90" spans="1:13" ht="12.75">
      <c r="A90" s="31" t="s">
        <v>106</v>
      </c>
      <c r="B90" t="s">
        <v>141</v>
      </c>
      <c r="C90" t="s">
        <v>170</v>
      </c>
      <c r="D90" s="31">
        <v>1</v>
      </c>
      <c r="E90" s="31">
        <v>1</v>
      </c>
      <c r="F90" s="31">
        <v>5</v>
      </c>
      <c r="G90" s="31">
        <v>3</v>
      </c>
      <c r="H90" s="31">
        <v>1</v>
      </c>
      <c r="I90" s="31">
        <v>5</v>
      </c>
      <c r="J90" s="31">
        <v>1</v>
      </c>
      <c r="K90" s="31">
        <v>5</v>
      </c>
      <c r="L90" s="31">
        <f t="shared" si="3"/>
        <v>30</v>
      </c>
      <c r="M90" s="31">
        <f t="shared" si="2"/>
        <v>2</v>
      </c>
    </row>
    <row r="91" spans="1:13" ht="12.75">
      <c r="A91" s="31" t="s">
        <v>107</v>
      </c>
      <c r="B91" t="s">
        <v>170</v>
      </c>
      <c r="C91" t="s">
        <v>170</v>
      </c>
      <c r="D91" s="31">
        <v>1</v>
      </c>
      <c r="E91" s="31">
        <v>1</v>
      </c>
      <c r="F91" s="31">
        <v>5</v>
      </c>
      <c r="G91" s="31">
        <v>5</v>
      </c>
      <c r="H91" s="31">
        <v>5</v>
      </c>
      <c r="I91" s="31">
        <v>5</v>
      </c>
      <c r="J91" s="31">
        <v>5</v>
      </c>
      <c r="K91" s="31">
        <v>5</v>
      </c>
      <c r="L91" s="31">
        <f t="shared" si="3"/>
        <v>40</v>
      </c>
      <c r="M91" s="31">
        <f t="shared" si="2"/>
        <v>2</v>
      </c>
    </row>
    <row r="92" spans="1:13" ht="12.75">
      <c r="A92" s="31" t="s">
        <v>108</v>
      </c>
      <c r="B92" t="s">
        <v>141</v>
      </c>
      <c r="C92" t="s">
        <v>170</v>
      </c>
      <c r="D92" s="31">
        <v>1</v>
      </c>
      <c r="E92" s="31">
        <v>1</v>
      </c>
      <c r="F92" s="31">
        <v>5</v>
      </c>
      <c r="G92" s="31">
        <v>3</v>
      </c>
      <c r="H92" s="31">
        <v>1</v>
      </c>
      <c r="I92" s="31">
        <v>5</v>
      </c>
      <c r="J92" s="31">
        <v>1</v>
      </c>
      <c r="K92" s="31">
        <v>5</v>
      </c>
      <c r="L92" s="31">
        <f t="shared" si="3"/>
        <v>30</v>
      </c>
      <c r="M92" s="31">
        <f t="shared" si="2"/>
        <v>2</v>
      </c>
    </row>
    <row r="93" spans="1:13" ht="12.75">
      <c r="A93" s="31" t="s">
        <v>109</v>
      </c>
      <c r="B93" t="s">
        <v>144</v>
      </c>
      <c r="C93" t="s">
        <v>144</v>
      </c>
      <c r="D93" s="31">
        <v>2</v>
      </c>
      <c r="E93" s="31">
        <v>2</v>
      </c>
      <c r="F93" s="31">
        <v>1</v>
      </c>
      <c r="G93" s="31">
        <v>1</v>
      </c>
      <c r="H93" s="31">
        <v>1</v>
      </c>
      <c r="I93" s="31">
        <v>1</v>
      </c>
      <c r="J93" s="31">
        <v>1</v>
      </c>
      <c r="K93" s="31">
        <v>1</v>
      </c>
      <c r="L93" s="31">
        <f t="shared" si="3"/>
        <v>17</v>
      </c>
      <c r="M93" s="31">
        <f t="shared" si="2"/>
        <v>3</v>
      </c>
    </row>
    <row r="94" spans="1:13" ht="12.75">
      <c r="A94" s="31" t="s">
        <v>110</v>
      </c>
      <c r="B94" t="s">
        <v>143</v>
      </c>
      <c r="C94" t="s">
        <v>144</v>
      </c>
      <c r="D94" s="31">
        <v>1</v>
      </c>
      <c r="E94" s="31">
        <v>1</v>
      </c>
      <c r="F94" s="31">
        <v>1</v>
      </c>
      <c r="G94" s="31">
        <v>1</v>
      </c>
      <c r="H94" s="31">
        <v>1</v>
      </c>
      <c r="I94" s="31">
        <v>1</v>
      </c>
      <c r="J94" s="31">
        <v>1</v>
      </c>
      <c r="K94" s="31">
        <v>1</v>
      </c>
      <c r="L94" s="31">
        <f t="shared" si="3"/>
        <v>12</v>
      </c>
      <c r="M94" s="31">
        <f t="shared" si="2"/>
        <v>3</v>
      </c>
    </row>
    <row r="95" spans="1:13" ht="12.75">
      <c r="A95" s="31" t="s">
        <v>111</v>
      </c>
      <c r="B95" t="s">
        <v>143</v>
      </c>
      <c r="C95" t="s">
        <v>144</v>
      </c>
      <c r="D95" s="31">
        <v>1</v>
      </c>
      <c r="E95" s="31">
        <v>1</v>
      </c>
      <c r="F95" s="31">
        <v>1</v>
      </c>
      <c r="G95" s="31">
        <v>1</v>
      </c>
      <c r="H95" s="31">
        <v>1</v>
      </c>
      <c r="I95" s="31">
        <v>1</v>
      </c>
      <c r="J95" s="31">
        <v>1</v>
      </c>
      <c r="K95" s="31">
        <v>1</v>
      </c>
      <c r="L95" s="31">
        <f t="shared" si="3"/>
        <v>12</v>
      </c>
      <c r="M95" s="31">
        <f t="shared" si="2"/>
        <v>3</v>
      </c>
    </row>
    <row r="96" spans="1:13" ht="12.75">
      <c r="A96" s="31" t="s">
        <v>112</v>
      </c>
      <c r="B96" t="s">
        <v>143</v>
      </c>
      <c r="C96" t="s">
        <v>144</v>
      </c>
      <c r="D96" s="31">
        <v>1</v>
      </c>
      <c r="E96" s="31">
        <v>1</v>
      </c>
      <c r="F96" s="31">
        <v>1</v>
      </c>
      <c r="G96" s="31">
        <v>1</v>
      </c>
      <c r="H96" s="31">
        <v>1</v>
      </c>
      <c r="I96" s="31">
        <v>1</v>
      </c>
      <c r="J96" s="31">
        <v>1</v>
      </c>
      <c r="K96" s="31">
        <v>1</v>
      </c>
      <c r="L96" s="31">
        <f t="shared" si="3"/>
        <v>12</v>
      </c>
      <c r="M96" s="31">
        <f t="shared" si="2"/>
        <v>3</v>
      </c>
    </row>
    <row r="97" spans="1:13" ht="12.75">
      <c r="A97" s="31" t="s">
        <v>113</v>
      </c>
      <c r="B97" t="s">
        <v>143</v>
      </c>
      <c r="C97" t="s">
        <v>144</v>
      </c>
      <c r="D97" s="31">
        <v>1</v>
      </c>
      <c r="E97" s="31">
        <v>1</v>
      </c>
      <c r="F97" s="31">
        <v>1</v>
      </c>
      <c r="G97" s="31">
        <v>1</v>
      </c>
      <c r="H97" s="31">
        <v>1</v>
      </c>
      <c r="I97" s="31">
        <v>1</v>
      </c>
      <c r="J97" s="31">
        <v>1</v>
      </c>
      <c r="K97" s="31">
        <v>1</v>
      </c>
      <c r="L97" s="31">
        <f t="shared" si="3"/>
        <v>12</v>
      </c>
      <c r="M97" s="31">
        <f t="shared" si="2"/>
        <v>3</v>
      </c>
    </row>
    <row r="98" spans="1:13" ht="12.75">
      <c r="A98" s="31" t="s">
        <v>114</v>
      </c>
      <c r="B98" t="s">
        <v>143</v>
      </c>
      <c r="C98" t="s">
        <v>144</v>
      </c>
      <c r="D98" s="31">
        <v>1</v>
      </c>
      <c r="E98" s="31">
        <v>1</v>
      </c>
      <c r="F98" s="31">
        <v>1</v>
      </c>
      <c r="G98" s="31">
        <v>1</v>
      </c>
      <c r="H98" s="31">
        <v>1</v>
      </c>
      <c r="I98" s="31">
        <v>1</v>
      </c>
      <c r="J98" s="31">
        <v>1</v>
      </c>
      <c r="K98" s="31">
        <v>1</v>
      </c>
      <c r="L98" s="31">
        <f t="shared" si="3"/>
        <v>12</v>
      </c>
      <c r="M98" s="31">
        <f t="shared" si="2"/>
        <v>3</v>
      </c>
    </row>
    <row r="99" spans="1:13" ht="12.75">
      <c r="A99" s="31" t="s">
        <v>115</v>
      </c>
      <c r="B99" t="s">
        <v>141</v>
      </c>
      <c r="C99" t="s">
        <v>137</v>
      </c>
      <c r="D99" s="31">
        <v>1</v>
      </c>
      <c r="E99" s="31">
        <v>1</v>
      </c>
      <c r="F99" s="31">
        <v>5</v>
      </c>
      <c r="G99" s="31">
        <v>3</v>
      </c>
      <c r="H99" s="31">
        <v>1</v>
      </c>
      <c r="I99" s="31">
        <v>3</v>
      </c>
      <c r="J99" s="31">
        <v>1</v>
      </c>
      <c r="K99" s="31">
        <v>3</v>
      </c>
      <c r="L99" s="31">
        <f t="shared" si="3"/>
        <v>27</v>
      </c>
      <c r="M99" s="31">
        <f t="shared" si="2"/>
        <v>3</v>
      </c>
    </row>
    <row r="100" spans="1:13" ht="12.75">
      <c r="A100" s="31" t="s">
        <v>116</v>
      </c>
      <c r="B100" t="s">
        <v>143</v>
      </c>
      <c r="C100" t="s">
        <v>137</v>
      </c>
      <c r="D100" s="31">
        <v>2</v>
      </c>
      <c r="E100" s="31">
        <v>2</v>
      </c>
      <c r="F100" s="31">
        <v>5</v>
      </c>
      <c r="G100" s="31">
        <v>3</v>
      </c>
      <c r="H100" s="31">
        <v>1</v>
      </c>
      <c r="I100" s="31">
        <v>3</v>
      </c>
      <c r="J100" s="31">
        <v>1</v>
      </c>
      <c r="K100" s="31">
        <v>3</v>
      </c>
      <c r="L100" s="31">
        <f t="shared" si="3"/>
        <v>32</v>
      </c>
      <c r="M100" s="31">
        <f t="shared" si="2"/>
        <v>2</v>
      </c>
    </row>
    <row r="101" spans="1:13" ht="12.75">
      <c r="A101" s="31" t="s">
        <v>117</v>
      </c>
      <c r="B101" t="s">
        <v>137</v>
      </c>
      <c r="C101" t="s">
        <v>137</v>
      </c>
      <c r="D101" s="31">
        <v>4</v>
      </c>
      <c r="E101" s="31">
        <v>4</v>
      </c>
      <c r="F101" s="31">
        <v>5</v>
      </c>
      <c r="G101" s="31">
        <v>5</v>
      </c>
      <c r="H101" s="31">
        <v>5</v>
      </c>
      <c r="I101" s="31">
        <v>5</v>
      </c>
      <c r="J101" s="31">
        <v>3</v>
      </c>
      <c r="K101" s="31">
        <v>3</v>
      </c>
      <c r="L101" s="31">
        <f t="shared" si="3"/>
        <v>53</v>
      </c>
      <c r="M101" s="31">
        <f t="shared" si="2"/>
        <v>1</v>
      </c>
    </row>
    <row r="102" spans="1:13" ht="12.75">
      <c r="A102" s="31" t="s">
        <v>118</v>
      </c>
      <c r="B102" t="s">
        <v>141</v>
      </c>
      <c r="C102" t="s">
        <v>137</v>
      </c>
      <c r="D102" s="31">
        <v>1</v>
      </c>
      <c r="E102" s="31">
        <v>1</v>
      </c>
      <c r="F102" s="31">
        <v>5</v>
      </c>
      <c r="G102" s="31">
        <v>3</v>
      </c>
      <c r="H102" s="31">
        <v>1</v>
      </c>
      <c r="I102" s="31">
        <v>3</v>
      </c>
      <c r="J102" s="31">
        <v>1</v>
      </c>
      <c r="K102" s="31">
        <v>3</v>
      </c>
      <c r="L102" s="31">
        <f t="shared" si="3"/>
        <v>27</v>
      </c>
      <c r="M102" s="31">
        <f t="shared" si="2"/>
        <v>3</v>
      </c>
    </row>
    <row r="103" spans="1:13" ht="12.75">
      <c r="A103" s="31" t="s">
        <v>119</v>
      </c>
      <c r="B103" t="s">
        <v>137</v>
      </c>
      <c r="C103" t="s">
        <v>137</v>
      </c>
      <c r="D103" s="31">
        <v>1</v>
      </c>
      <c r="E103" s="31">
        <v>1</v>
      </c>
      <c r="F103" s="31">
        <v>5</v>
      </c>
      <c r="G103" s="31">
        <v>5</v>
      </c>
      <c r="H103" s="31">
        <v>5</v>
      </c>
      <c r="I103" s="31">
        <v>5</v>
      </c>
      <c r="J103" s="31">
        <v>3</v>
      </c>
      <c r="K103" s="31">
        <v>3</v>
      </c>
      <c r="L103" s="31">
        <f t="shared" si="3"/>
        <v>38</v>
      </c>
      <c r="M103" s="31">
        <f t="shared" si="2"/>
        <v>2</v>
      </c>
    </row>
    <row r="104" spans="1:13" ht="12.75">
      <c r="A104" s="31" t="s">
        <v>120</v>
      </c>
      <c r="B104" t="s">
        <v>137</v>
      </c>
      <c r="C104" t="s">
        <v>137</v>
      </c>
      <c r="D104" s="31">
        <v>2</v>
      </c>
      <c r="E104" s="31">
        <v>2</v>
      </c>
      <c r="F104" s="31">
        <v>5</v>
      </c>
      <c r="G104" s="31">
        <v>5</v>
      </c>
      <c r="H104" s="31">
        <v>5</v>
      </c>
      <c r="I104" s="31">
        <v>5</v>
      </c>
      <c r="J104" s="31">
        <v>3</v>
      </c>
      <c r="K104" s="31">
        <v>3</v>
      </c>
      <c r="L104" s="31">
        <f t="shared" si="3"/>
        <v>43</v>
      </c>
      <c r="M104" s="31">
        <f t="shared" si="2"/>
        <v>2</v>
      </c>
    </row>
    <row r="105" spans="1:13" ht="12.75">
      <c r="A105" s="31" t="s">
        <v>121</v>
      </c>
      <c r="B105" t="s">
        <v>137</v>
      </c>
      <c r="C105" t="s">
        <v>137</v>
      </c>
      <c r="D105" s="31">
        <v>1</v>
      </c>
      <c r="E105" s="31">
        <v>1</v>
      </c>
      <c r="F105" s="31">
        <v>5</v>
      </c>
      <c r="G105" s="31">
        <v>5</v>
      </c>
      <c r="H105" s="31">
        <v>5</v>
      </c>
      <c r="I105" s="31">
        <v>5</v>
      </c>
      <c r="J105" s="31">
        <v>3</v>
      </c>
      <c r="K105" s="31">
        <v>3</v>
      </c>
      <c r="L105" s="31">
        <f t="shared" si="3"/>
        <v>38</v>
      </c>
      <c r="M105" s="31">
        <f t="shared" si="2"/>
        <v>2</v>
      </c>
    </row>
    <row r="106" spans="1:13" ht="12.75">
      <c r="A106" s="31" t="s">
        <v>122</v>
      </c>
      <c r="B106" t="s">
        <v>137</v>
      </c>
      <c r="C106" t="s">
        <v>137</v>
      </c>
      <c r="D106" s="31">
        <v>2</v>
      </c>
      <c r="E106" s="31">
        <v>2</v>
      </c>
      <c r="F106" s="31">
        <v>5</v>
      </c>
      <c r="G106" s="31">
        <v>5</v>
      </c>
      <c r="H106" s="31">
        <v>5</v>
      </c>
      <c r="I106" s="31">
        <v>5</v>
      </c>
      <c r="J106" s="31">
        <v>3</v>
      </c>
      <c r="K106" s="31">
        <v>3</v>
      </c>
      <c r="L106" s="31">
        <f t="shared" si="3"/>
        <v>43</v>
      </c>
      <c r="M106" s="31">
        <f t="shared" si="2"/>
        <v>2</v>
      </c>
    </row>
  </sheetData>
  <conditionalFormatting sqref="M2:M106">
    <cfRule type="cellIs" priority="1" dxfId="1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Vetlanda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2000-07-12T09:01:39Z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