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liseryd" sheetId="1" r:id="rId1"/>
    <sheet name="Klassificering" sheetId="2" r:id="rId2"/>
  </sheets>
  <definedNames/>
  <calcPr fullCalcOnLoad="1"/>
</workbook>
</file>

<file path=xl/sharedStrings.xml><?xml version="1.0" encoding="utf-8"?>
<sst xmlns="http://schemas.openxmlformats.org/spreadsheetml/2006/main" count="182" uniqueCount="56">
  <si>
    <t>Område</t>
  </si>
  <si>
    <t>Avrinningsyta</t>
  </si>
  <si>
    <r>
      <t>Avrinningsarea (m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</si>
  <si>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t>Q</t>
    </r>
    <r>
      <rPr>
        <b/>
        <vertAlign val="subscript"/>
        <sz val="14"/>
        <rFont val="Arial"/>
        <family val="2"/>
      </rPr>
      <t xml:space="preserve">år </t>
    </r>
    <r>
      <rPr>
        <b/>
        <sz val="14"/>
        <rFont val="Arial"/>
        <family val="2"/>
      </rPr>
      <t>(m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)</t>
    </r>
  </si>
  <si>
    <t>COD (kg/år)</t>
  </si>
  <si>
    <t>N (kg/år)</t>
  </si>
  <si>
    <t>P (kg/år)</t>
  </si>
  <si>
    <t>Pb (kg/år)</t>
  </si>
  <si>
    <t>Zn (kg/år)</t>
  </si>
  <si>
    <t>Cu (kg/år)</t>
  </si>
  <si>
    <t>SS (kg/år)</t>
  </si>
  <si>
    <t>Olja (kg/år)</t>
  </si>
  <si>
    <t>Totalmängd per ytkategori (kg/år)</t>
  </si>
  <si>
    <t>Totalmängd per område (kg/år)</t>
  </si>
  <si>
    <t>Föroreningsklass</t>
  </si>
  <si>
    <t>Fl 1</t>
  </si>
  <si>
    <t>Takyta</t>
  </si>
  <si>
    <t>Trafikyta</t>
  </si>
  <si>
    <t>Industriyta</t>
  </si>
  <si>
    <t>Fl 2</t>
  </si>
  <si>
    <t>Fl 3</t>
  </si>
  <si>
    <t>Fl 4</t>
  </si>
  <si>
    <t>Fl 5</t>
  </si>
  <si>
    <t>Fl 6</t>
  </si>
  <si>
    <t>Fl 7</t>
  </si>
  <si>
    <t>Fl 8</t>
  </si>
  <si>
    <t>Fl 9</t>
  </si>
  <si>
    <t>Fl 10</t>
  </si>
  <si>
    <t>Fl 11</t>
  </si>
  <si>
    <t>Fl 12</t>
  </si>
  <si>
    <t>Fl 13</t>
  </si>
  <si>
    <t>Fl 14</t>
  </si>
  <si>
    <t>Fl 15</t>
  </si>
  <si>
    <t>Fl 16</t>
  </si>
  <si>
    <t>Fl 17</t>
  </si>
  <si>
    <t>Fl 18</t>
  </si>
  <si>
    <t>Fl 19</t>
  </si>
  <si>
    <t>Fl 20</t>
  </si>
  <si>
    <t>Fl 21</t>
  </si>
  <si>
    <t>Fl 22</t>
  </si>
  <si>
    <t>Dagvattenområde</t>
  </si>
  <si>
    <t>Utsläpps-recipient</t>
  </si>
  <si>
    <t>Huvud-recipient</t>
  </si>
  <si>
    <r>
      <t xml:space="preserve">Föroreningsklass      </t>
    </r>
    <r>
      <rPr>
        <b/>
        <sz val="14"/>
        <rFont val="Arial"/>
        <family val="2"/>
      </rPr>
      <t>(UR)</t>
    </r>
  </si>
  <si>
    <r>
      <t xml:space="preserve">Föroreningsklass      </t>
    </r>
    <r>
      <rPr>
        <b/>
        <sz val="14"/>
        <rFont val="Arial"/>
        <family val="2"/>
      </rPr>
      <t>(HR)</t>
    </r>
  </si>
  <si>
    <r>
      <t>Retention</t>
    </r>
    <r>
      <rPr>
        <b/>
        <sz val="14"/>
        <rFont val="Arial"/>
        <family val="2"/>
      </rPr>
      <t>(UR)</t>
    </r>
  </si>
  <si>
    <r>
      <t>Retention</t>
    </r>
    <r>
      <rPr>
        <b/>
        <sz val="14"/>
        <rFont val="Arial"/>
        <family val="2"/>
      </rPr>
      <t>(HR)</t>
    </r>
  </si>
  <si>
    <r>
      <t xml:space="preserve">Naturvärde </t>
    </r>
    <r>
      <rPr>
        <b/>
        <sz val="14"/>
        <rFont val="Arial"/>
        <family val="2"/>
      </rPr>
      <t>(UR)</t>
    </r>
  </si>
  <si>
    <r>
      <t xml:space="preserve">Naturvärde </t>
    </r>
    <r>
      <rPr>
        <b/>
        <sz val="14"/>
        <rFont val="Arial"/>
        <family val="2"/>
      </rPr>
      <t>(HR)</t>
    </r>
  </si>
  <si>
    <r>
      <t xml:space="preserve">Rekreationsvärde     </t>
    </r>
    <r>
      <rPr>
        <b/>
        <sz val="14"/>
        <rFont val="Arial"/>
        <family val="2"/>
      </rPr>
      <t>(UR)</t>
    </r>
  </si>
  <si>
    <r>
      <t xml:space="preserve">Rekreationsvärde     </t>
    </r>
    <r>
      <rPr>
        <b/>
        <sz val="14"/>
        <rFont val="Arial"/>
        <family val="2"/>
      </rPr>
      <t>(HR)</t>
    </r>
  </si>
  <si>
    <t>Klassificeringssumma</t>
  </si>
  <si>
    <t>Klass</t>
  </si>
  <si>
    <t>Mark</t>
  </si>
  <si>
    <t>Emån</t>
  </si>
  <si>
    <t>Dike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</si>
</sst>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="50" zoomScaleNormal="50" workbookViewId="0" topLeftCell="A1">
      <selection activeCell="C49" sqref="C49"/>
    </sheetView>
  </sheetViews>
  <sheetFormatPr defaultColWidth="9.140625" defaultRowHeight="12.75"/>
  <cols>
    <col min="1" max="1" width="13.57421875" style="0" bestFit="1" customWidth="1"/>
    <col min="2" max="2" width="22.140625" style="0" bestFit="1" customWidth="1"/>
    <col min="3" max="3" width="20.7109375" style="0" bestFit="1" customWidth="1"/>
    <col min="4" max="4" width="14.7109375" style="0" bestFit="1" customWidth="1"/>
    <col min="5" max="5" width="19.8515625" style="0" bestFit="1" customWidth="1"/>
    <col min="6" max="7" width="15.28125" style="0" bestFit="1" customWidth="1"/>
    <col min="8" max="8" width="17.00390625" style="0" bestFit="1" customWidth="1"/>
    <col min="9" max="9" width="16.7109375" style="0" bestFit="1" customWidth="1"/>
    <col min="10" max="11" width="17.00390625" style="0" bestFit="1" customWidth="1"/>
    <col min="12" max="12" width="18.7109375" style="0" bestFit="1" customWidth="1"/>
    <col min="13" max="13" width="27.57421875" style="0" bestFit="1" customWidth="1"/>
    <col min="14" max="14" width="25.00390625" style="0" bestFit="1" customWidth="1"/>
    <col min="15" max="15" width="18.421875" style="0" bestFit="1" customWidth="1"/>
  </cols>
  <sheetData>
    <row r="1" spans="1:15" ht="57.75" customHeight="1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ht="15.75">
      <c r="A2" s="3" t="s">
        <v>15</v>
      </c>
      <c r="B2" s="4" t="s">
        <v>16</v>
      </c>
      <c r="C2" s="5">
        <v>0</v>
      </c>
      <c r="D2" s="6">
        <f>C2*515*0.001*0.95</f>
        <v>0</v>
      </c>
      <c r="E2" s="7">
        <f>D2*10*0.001</f>
        <v>0</v>
      </c>
      <c r="F2" s="7">
        <f>D2*0.8*0.001</f>
        <v>0</v>
      </c>
      <c r="G2" s="7">
        <f>D2*0.1*0.001</f>
        <v>0</v>
      </c>
      <c r="H2" s="7">
        <f>D2*0.01*0.001</f>
        <v>0</v>
      </c>
      <c r="I2" s="7">
        <f>D2*0.1*0.001</f>
        <v>0</v>
      </c>
      <c r="J2" s="7">
        <f>D2*0.01*0.001</f>
        <v>0</v>
      </c>
      <c r="K2" s="7">
        <f>D2*5*0.001</f>
        <v>0</v>
      </c>
      <c r="L2" s="7">
        <f>D2*0*0.001</f>
        <v>0</v>
      </c>
      <c r="M2" s="8">
        <f>SUM(E2:L2)</f>
        <v>0</v>
      </c>
      <c r="N2" s="9">
        <f>SUM(M2:M4)</f>
        <v>64.38917717750002</v>
      </c>
      <c r="O2" s="3">
        <f>IF(N2&lt;500,1,IF(N2&lt;1000,2,IF(N2&lt;1500,3,IF(N2&lt;2000,4,5))))</f>
        <v>1</v>
      </c>
    </row>
    <row r="3" spans="1:15" ht="15.75">
      <c r="A3" s="10"/>
      <c r="B3" s="11" t="s">
        <v>17</v>
      </c>
      <c r="C3" s="5">
        <v>1442</v>
      </c>
      <c r="D3" s="6">
        <f>C3*515*0.001*0.85</f>
        <v>631.2355</v>
      </c>
      <c r="E3" s="12">
        <f>D3*30*0.001</f>
        <v>18.937065</v>
      </c>
      <c r="F3" s="12">
        <f>D3*1*0.001</f>
        <v>0.6312355000000001</v>
      </c>
      <c r="G3" s="12">
        <f>D3*0.2*0.001</f>
        <v>0.1262471</v>
      </c>
      <c r="H3" s="12">
        <f>D3*0.04*0.001</f>
        <v>0.02524942</v>
      </c>
      <c r="I3" s="12">
        <f>D3*0.15*0.001</f>
        <v>0.09468532499999999</v>
      </c>
      <c r="J3" s="12">
        <f>D3*0.015*0.001</f>
        <v>0.0094685325</v>
      </c>
      <c r="K3" s="12">
        <f>D3*70*0.001</f>
        <v>44.186485000000005</v>
      </c>
      <c r="L3" s="12">
        <f>D3*0.6*0.001</f>
        <v>0.37874129999999995</v>
      </c>
      <c r="M3" s="13">
        <f>SUM(E3:L3)</f>
        <v>64.38917717750002</v>
      </c>
      <c r="N3" s="14"/>
      <c r="O3" s="10"/>
    </row>
    <row r="4" spans="1:15" ht="16.5" thickBot="1">
      <c r="A4" s="15"/>
      <c r="B4" s="16" t="s">
        <v>18</v>
      </c>
      <c r="C4" s="17">
        <v>0</v>
      </c>
      <c r="D4" s="18">
        <f>C4*515*0.001*0.6</f>
        <v>0</v>
      </c>
      <c r="E4" s="18">
        <f>D4*40*0.001</f>
        <v>0</v>
      </c>
      <c r="F4" s="18">
        <f>D4*1.5*0.001</f>
        <v>0</v>
      </c>
      <c r="G4" s="18">
        <f>D4*0.2*0.001</f>
        <v>0</v>
      </c>
      <c r="H4" s="18">
        <f>D4*0.03*0.001</f>
        <v>0</v>
      </c>
      <c r="I4" s="18">
        <f>D4*0.22*0.001</f>
        <v>0</v>
      </c>
      <c r="J4" s="18">
        <f>D4*0.02*0.001</f>
        <v>0</v>
      </c>
      <c r="K4" s="18">
        <f>D4*45*0.001</f>
        <v>0</v>
      </c>
      <c r="L4" s="18">
        <f>D4*1*0.001</f>
        <v>0</v>
      </c>
      <c r="M4" s="19">
        <f>SUM(E4:L4)</f>
        <v>0</v>
      </c>
      <c r="N4" s="20"/>
      <c r="O4" s="15"/>
    </row>
    <row r="5" spans="1:15" ht="15.75">
      <c r="A5" s="3" t="s">
        <v>19</v>
      </c>
      <c r="B5" s="4" t="s">
        <v>16</v>
      </c>
      <c r="C5" s="5">
        <v>2239</v>
      </c>
      <c r="D5" s="6">
        <f>C5*515*0.001*0.95</f>
        <v>1095.43075</v>
      </c>
      <c r="E5" s="7">
        <f>D5*10*0.001</f>
        <v>10.954307499999999</v>
      </c>
      <c r="F5" s="7">
        <f>D5*0.8*0.001</f>
        <v>0.8763446</v>
      </c>
      <c r="G5" s="7">
        <f>D5*0.1*0.001</f>
        <v>0.109543075</v>
      </c>
      <c r="H5" s="7">
        <f>D5*0.01*0.001</f>
        <v>0.010954307500000001</v>
      </c>
      <c r="I5" s="7">
        <f>D5*0.1*0.001</f>
        <v>0.109543075</v>
      </c>
      <c r="J5" s="7">
        <f>D5*0.01*0.001</f>
        <v>0.010954307500000001</v>
      </c>
      <c r="K5" s="7">
        <f>D5*5*0.001</f>
        <v>5.477153749999999</v>
      </c>
      <c r="L5" s="7">
        <f>D5*0*0.001</f>
        <v>0</v>
      </c>
      <c r="M5" s="8">
        <f aca="true" t="shared" si="0" ref="M5:M67">SUM(E5:L5)</f>
        <v>17.548800614999998</v>
      </c>
      <c r="N5" s="9">
        <f>SUM(M5:M7)</f>
        <v>228.75601840250008</v>
      </c>
      <c r="O5" s="3">
        <f>IF(N5&lt;500,1,IF(N5&lt;1000,2,IF(N5&lt;1500,3,IF(N5&lt;2000,4,5))))</f>
        <v>1</v>
      </c>
    </row>
    <row r="6" spans="1:15" ht="15.75">
      <c r="A6" s="10"/>
      <c r="B6" s="11" t="s">
        <v>17</v>
      </c>
      <c r="C6" s="5">
        <v>4730</v>
      </c>
      <c r="D6" s="6">
        <f>C6*515*0.001*0.85</f>
        <v>2070.5575000000003</v>
      </c>
      <c r="E6" s="12">
        <f>D6*30*0.001</f>
        <v>62.11672500000002</v>
      </c>
      <c r="F6" s="12">
        <f>D6*1*0.001</f>
        <v>2.0705575000000005</v>
      </c>
      <c r="G6" s="12">
        <f>D6*0.2*0.001</f>
        <v>0.4141115000000001</v>
      </c>
      <c r="H6" s="12">
        <f>D6*0.04*0.001</f>
        <v>0.08282230000000002</v>
      </c>
      <c r="I6" s="12">
        <f>D6*0.15*0.001</f>
        <v>0.31058362500000003</v>
      </c>
      <c r="J6" s="12">
        <f>D6*0.015*0.001</f>
        <v>0.031058362500000006</v>
      </c>
      <c r="K6" s="12">
        <f>D6*70*0.001</f>
        <v>144.93902500000002</v>
      </c>
      <c r="L6" s="12">
        <f>D6*0.6*0.001</f>
        <v>1.2423345000000001</v>
      </c>
      <c r="M6" s="13">
        <f t="shared" si="0"/>
        <v>211.20721778750007</v>
      </c>
      <c r="N6" s="14"/>
      <c r="O6" s="10"/>
    </row>
    <row r="7" spans="1:15" ht="16.5" thickBot="1">
      <c r="A7" s="15"/>
      <c r="B7" s="16" t="s">
        <v>18</v>
      </c>
      <c r="C7" s="17">
        <v>0</v>
      </c>
      <c r="D7" s="18">
        <f>C7*515*0.001*0.6</f>
        <v>0</v>
      </c>
      <c r="E7" s="18">
        <f>D7*40*0.001</f>
        <v>0</v>
      </c>
      <c r="F7" s="18">
        <f>D7*1.5*0.001</f>
        <v>0</v>
      </c>
      <c r="G7" s="18">
        <f>D7*0.2*0.001</f>
        <v>0</v>
      </c>
      <c r="H7" s="18">
        <f>D7*0.03*0.001</f>
        <v>0</v>
      </c>
      <c r="I7" s="18">
        <f>D7*0.22*0.001</f>
        <v>0</v>
      </c>
      <c r="J7" s="18">
        <f>D7*0.02*0.001</f>
        <v>0</v>
      </c>
      <c r="K7" s="18">
        <f>D7*45*0.001</f>
        <v>0</v>
      </c>
      <c r="L7" s="18">
        <f>D7*1*0.001</f>
        <v>0</v>
      </c>
      <c r="M7" s="19">
        <f t="shared" si="0"/>
        <v>0</v>
      </c>
      <c r="N7" s="20"/>
      <c r="O7" s="15"/>
    </row>
    <row r="8" spans="1:15" ht="15.75">
      <c r="A8" s="3" t="s">
        <v>20</v>
      </c>
      <c r="B8" s="4" t="s">
        <v>16</v>
      </c>
      <c r="C8" s="5">
        <v>454</v>
      </c>
      <c r="D8" s="6">
        <f>C8*515*0.001*0.95</f>
        <v>222.1195</v>
      </c>
      <c r="E8" s="7">
        <f>D8*10*0.001</f>
        <v>2.221195</v>
      </c>
      <c r="F8" s="7">
        <f>D8*0.8*0.001</f>
        <v>0.1776956</v>
      </c>
      <c r="G8" s="7">
        <f>D8*0.1*0.001</f>
        <v>0.02221195</v>
      </c>
      <c r="H8" s="7">
        <f>D8*0.01*0.001</f>
        <v>0.002221195</v>
      </c>
      <c r="I8" s="7">
        <f>D8*0.1*0.001</f>
        <v>0.02221195</v>
      </c>
      <c r="J8" s="7">
        <f>D8*0.01*0.001</f>
        <v>0.002221195</v>
      </c>
      <c r="K8" s="7">
        <f>D8*5*0.001</f>
        <v>1.1105975</v>
      </c>
      <c r="L8" s="7">
        <f>D8*0*0.001</f>
        <v>0</v>
      </c>
      <c r="M8" s="8">
        <f t="shared" si="0"/>
        <v>3.55835439</v>
      </c>
      <c r="N8" s="9">
        <f>SUM(M8:M10)</f>
        <v>688.9771267025</v>
      </c>
      <c r="O8" s="3">
        <f>IF(N8&lt;500,1,IF(N8&lt;1000,2,IF(N8&lt;1500,3,IF(N8&lt;2000,4,5))))</f>
        <v>2</v>
      </c>
    </row>
    <row r="9" spans="1:15" ht="15.75">
      <c r="A9" s="10"/>
      <c r="B9" s="11" t="s">
        <v>17</v>
      </c>
      <c r="C9" s="5">
        <v>15350</v>
      </c>
      <c r="D9" s="6">
        <f>C9*515*0.001*0.85</f>
        <v>6719.4625</v>
      </c>
      <c r="E9" s="12">
        <f>D9*30*0.001</f>
        <v>201.583875</v>
      </c>
      <c r="F9" s="12">
        <f>D9*1*0.001</f>
        <v>6.7194625</v>
      </c>
      <c r="G9" s="12">
        <f>D9*0.2*0.001</f>
        <v>1.3438925</v>
      </c>
      <c r="H9" s="12">
        <f>D9*0.04*0.001</f>
        <v>0.26877850000000003</v>
      </c>
      <c r="I9" s="12">
        <f>D9*0.15*0.001</f>
        <v>1.007919375</v>
      </c>
      <c r="J9" s="12">
        <f>D9*0.015*0.001</f>
        <v>0.1007919375</v>
      </c>
      <c r="K9" s="12">
        <f>D9*70*0.001</f>
        <v>470.362375</v>
      </c>
      <c r="L9" s="12">
        <f>D9*0.6*0.001</f>
        <v>4.0316775</v>
      </c>
      <c r="M9" s="13">
        <f t="shared" si="0"/>
        <v>685.4187723125</v>
      </c>
      <c r="N9" s="14"/>
      <c r="O9" s="10"/>
    </row>
    <row r="10" spans="1:15" ht="16.5" thickBot="1">
      <c r="A10" s="15"/>
      <c r="B10" s="16" t="s">
        <v>18</v>
      </c>
      <c r="C10" s="17">
        <v>0</v>
      </c>
      <c r="D10" s="18">
        <f>C10*515*0.001*0.6</f>
        <v>0</v>
      </c>
      <c r="E10" s="18">
        <f>D10*40*0.001</f>
        <v>0</v>
      </c>
      <c r="F10" s="18">
        <f>D10*1.5*0.001</f>
        <v>0</v>
      </c>
      <c r="G10" s="18">
        <f>D10*0.2*0.001</f>
        <v>0</v>
      </c>
      <c r="H10" s="18">
        <f>D10*0.03*0.001</f>
        <v>0</v>
      </c>
      <c r="I10" s="18">
        <f>D10*0.22*0.001</f>
        <v>0</v>
      </c>
      <c r="J10" s="18">
        <f>D10*0.02*0.001</f>
        <v>0</v>
      </c>
      <c r="K10" s="18">
        <f>D10*45*0.001</f>
        <v>0</v>
      </c>
      <c r="L10" s="18">
        <f>D10*1*0.001</f>
        <v>0</v>
      </c>
      <c r="M10" s="19">
        <f t="shared" si="0"/>
        <v>0</v>
      </c>
      <c r="N10" s="20"/>
      <c r="O10" s="15"/>
    </row>
    <row r="11" spans="1:15" ht="15.75">
      <c r="A11" s="3" t="s">
        <v>21</v>
      </c>
      <c r="B11" s="4" t="s">
        <v>16</v>
      </c>
      <c r="C11" s="5">
        <v>988</v>
      </c>
      <c r="D11" s="6">
        <f>C11*515*0.001*0.95</f>
        <v>483.37899999999996</v>
      </c>
      <c r="E11" s="7">
        <f>D11*10*0.001</f>
        <v>4.8337900000000005</v>
      </c>
      <c r="F11" s="7">
        <f>D11*0.8*0.001</f>
        <v>0.38670319999999997</v>
      </c>
      <c r="G11" s="7">
        <f>D11*0.1*0.001</f>
        <v>0.048337899999999996</v>
      </c>
      <c r="H11" s="7">
        <f>D11*0.01*0.001</f>
        <v>0.004833789999999999</v>
      </c>
      <c r="I11" s="7">
        <f>D11*0.1*0.001</f>
        <v>0.048337899999999996</v>
      </c>
      <c r="J11" s="7">
        <f>D11*0.01*0.001</f>
        <v>0.004833789999999999</v>
      </c>
      <c r="K11" s="7">
        <f>D11*5*0.001</f>
        <v>2.4168950000000002</v>
      </c>
      <c r="L11" s="7">
        <f>D11*0*0.001</f>
        <v>0</v>
      </c>
      <c r="M11" s="8">
        <f t="shared" si="0"/>
        <v>7.743731580000001</v>
      </c>
      <c r="N11" s="9">
        <f>SUM(M11:M13)</f>
        <v>135.04854720625002</v>
      </c>
      <c r="O11" s="3">
        <f>IF(N11&lt;500,1,IF(N11&lt;1000,2,IF(N11&lt;1500,3,IF(N11&lt;2000,4,5))))</f>
        <v>1</v>
      </c>
    </row>
    <row r="12" spans="1:15" ht="15.75">
      <c r="A12" s="10"/>
      <c r="B12" s="11" t="s">
        <v>17</v>
      </c>
      <c r="C12" s="5">
        <v>2851</v>
      </c>
      <c r="D12" s="6">
        <f>C12*515*0.001*0.85</f>
        <v>1248.0252500000001</v>
      </c>
      <c r="E12" s="12">
        <f>D12*30*0.001</f>
        <v>37.44075750000001</v>
      </c>
      <c r="F12" s="12">
        <f>D12*1*0.001</f>
        <v>1.2480252500000002</v>
      </c>
      <c r="G12" s="12">
        <f>D12*0.2*0.001</f>
        <v>0.24960505000000005</v>
      </c>
      <c r="H12" s="12">
        <f>D12*0.04*0.001</f>
        <v>0.04992101000000001</v>
      </c>
      <c r="I12" s="12">
        <f>D12*0.15*0.001</f>
        <v>0.1872037875</v>
      </c>
      <c r="J12" s="12">
        <f>D12*0.015*0.001</f>
        <v>0.018720378750000002</v>
      </c>
      <c r="K12" s="12">
        <f>D12*70*0.001</f>
        <v>87.36176750000001</v>
      </c>
      <c r="L12" s="12">
        <f>D12*0.6*0.001</f>
        <v>0.74881515</v>
      </c>
      <c r="M12" s="13">
        <f t="shared" si="0"/>
        <v>127.30481562625002</v>
      </c>
      <c r="N12" s="14"/>
      <c r="O12" s="10"/>
    </row>
    <row r="13" spans="1:15" ht="16.5" thickBot="1">
      <c r="A13" s="15"/>
      <c r="B13" s="16" t="s">
        <v>18</v>
      </c>
      <c r="C13" s="17">
        <v>0</v>
      </c>
      <c r="D13" s="18">
        <f>C13*515*0.001*0.6</f>
        <v>0</v>
      </c>
      <c r="E13" s="18">
        <f>D13*40*0.001</f>
        <v>0</v>
      </c>
      <c r="F13" s="18">
        <f>D13*1.5*0.001</f>
        <v>0</v>
      </c>
      <c r="G13" s="18">
        <f>D13*0.2*0.001</f>
        <v>0</v>
      </c>
      <c r="H13" s="18">
        <f>D13*0.03*0.001</f>
        <v>0</v>
      </c>
      <c r="I13" s="18">
        <f>D13*0.22*0.001</f>
        <v>0</v>
      </c>
      <c r="J13" s="18">
        <f>D13*0.02*0.001</f>
        <v>0</v>
      </c>
      <c r="K13" s="18">
        <f>D13*45*0.001</f>
        <v>0</v>
      </c>
      <c r="L13" s="18">
        <f>D13*1*0.001</f>
        <v>0</v>
      </c>
      <c r="M13" s="19">
        <f t="shared" si="0"/>
        <v>0</v>
      </c>
      <c r="N13" s="20"/>
      <c r="O13" s="15"/>
    </row>
    <row r="14" spans="1:15" ht="15.75">
      <c r="A14" s="3" t="s">
        <v>22</v>
      </c>
      <c r="B14" s="4" t="s">
        <v>16</v>
      </c>
      <c r="C14" s="5">
        <v>163</v>
      </c>
      <c r="D14" s="6">
        <f>C14*515*0.001*0.95</f>
        <v>79.74775</v>
      </c>
      <c r="E14" s="7">
        <f>D14*10*0.001</f>
        <v>0.7974775</v>
      </c>
      <c r="F14" s="7">
        <f>D14*0.8*0.001</f>
        <v>0.0637982</v>
      </c>
      <c r="G14" s="7">
        <f>D14*0.1*0.001</f>
        <v>0.007974775</v>
      </c>
      <c r="H14" s="7">
        <f>D14*0.01*0.001</f>
        <v>0.0007974775</v>
      </c>
      <c r="I14" s="7">
        <f>D14*0.1*0.001</f>
        <v>0.007974775</v>
      </c>
      <c r="J14" s="7">
        <f>D14*0.01*0.001</f>
        <v>0.0007974775</v>
      </c>
      <c r="K14" s="7">
        <f>D14*5*0.001</f>
        <v>0.39873875</v>
      </c>
      <c r="L14" s="7">
        <f>D14*0*0.001</f>
        <v>0</v>
      </c>
      <c r="M14" s="8">
        <f t="shared" si="0"/>
        <v>1.277558955</v>
      </c>
      <c r="N14" s="9">
        <f>SUM(M14:M16)</f>
        <v>343.2278494025</v>
      </c>
      <c r="O14" s="3">
        <f>IF(N14&lt;500,1,IF(N14&lt;1000,2,IF(N14&lt;1500,3,IF(N14&lt;2000,4,5))))</f>
        <v>1</v>
      </c>
    </row>
    <row r="15" spans="1:15" ht="15.75">
      <c r="A15" s="10"/>
      <c r="B15" s="11" t="s">
        <v>17</v>
      </c>
      <c r="C15" s="5">
        <v>7658</v>
      </c>
      <c r="D15" s="6">
        <f>C15*515*0.001*0.85</f>
        <v>3352.2895</v>
      </c>
      <c r="E15" s="12">
        <f>D15*30*0.001</f>
        <v>100.568685</v>
      </c>
      <c r="F15" s="12">
        <f>D15*1*0.001</f>
        <v>3.3522895</v>
      </c>
      <c r="G15" s="12">
        <f>D15*0.2*0.001</f>
        <v>0.6704579</v>
      </c>
      <c r="H15" s="12">
        <f>D15*0.04*0.001</f>
        <v>0.13409158</v>
      </c>
      <c r="I15" s="12">
        <f>D15*0.15*0.001</f>
        <v>0.502843425</v>
      </c>
      <c r="J15" s="12">
        <f>D15*0.015*0.001</f>
        <v>0.050284342499999996</v>
      </c>
      <c r="K15" s="12">
        <f>D15*70*0.001</f>
        <v>234.66026499999998</v>
      </c>
      <c r="L15" s="12">
        <f>D15*0.6*0.001</f>
        <v>2.0113737</v>
      </c>
      <c r="M15" s="13">
        <f t="shared" si="0"/>
        <v>341.9502904475</v>
      </c>
      <c r="N15" s="14"/>
      <c r="O15" s="10"/>
    </row>
    <row r="16" spans="1:15" ht="16.5" thickBot="1">
      <c r="A16" s="15"/>
      <c r="B16" s="16" t="s">
        <v>18</v>
      </c>
      <c r="C16" s="17">
        <v>0</v>
      </c>
      <c r="D16" s="18">
        <f>C16*515*0.001*0.6</f>
        <v>0</v>
      </c>
      <c r="E16" s="18">
        <f>D16*40*0.001</f>
        <v>0</v>
      </c>
      <c r="F16" s="18">
        <f>D16*1.5*0.001</f>
        <v>0</v>
      </c>
      <c r="G16" s="18">
        <f>D16*0.2*0.001</f>
        <v>0</v>
      </c>
      <c r="H16" s="18">
        <f>D16*0.03*0.001</f>
        <v>0</v>
      </c>
      <c r="I16" s="18">
        <f>D16*0.22*0.001</f>
        <v>0</v>
      </c>
      <c r="J16" s="18">
        <f>D16*0.02*0.001</f>
        <v>0</v>
      </c>
      <c r="K16" s="18">
        <f>D16*45*0.001</f>
        <v>0</v>
      </c>
      <c r="L16" s="18">
        <f>D16*1*0.001</f>
        <v>0</v>
      </c>
      <c r="M16" s="19">
        <f t="shared" si="0"/>
        <v>0</v>
      </c>
      <c r="N16" s="20"/>
      <c r="O16" s="15"/>
    </row>
    <row r="17" spans="1:15" ht="15.75">
      <c r="A17" s="3" t="s">
        <v>23</v>
      </c>
      <c r="B17" s="4" t="s">
        <v>16</v>
      </c>
      <c r="C17" s="5">
        <v>1617</v>
      </c>
      <c r="D17" s="6">
        <f>C17*515*0.001*0.95</f>
        <v>791.11725</v>
      </c>
      <c r="E17" s="7">
        <f>D17*10*0.001</f>
        <v>7.911172500000001</v>
      </c>
      <c r="F17" s="7">
        <f>D17*0.8*0.001</f>
        <v>0.6328938000000001</v>
      </c>
      <c r="G17" s="7">
        <f>D17*0.1*0.001</f>
        <v>0.07911172500000001</v>
      </c>
      <c r="H17" s="7">
        <f>D17*0.01*0.001</f>
        <v>0.0079111725</v>
      </c>
      <c r="I17" s="7">
        <f>D17*0.1*0.001</f>
        <v>0.07911172500000001</v>
      </c>
      <c r="J17" s="7">
        <f>D17*0.01*0.001</f>
        <v>0.0079111725</v>
      </c>
      <c r="K17" s="7">
        <f>D17*5*0.001</f>
        <v>3.9555862500000005</v>
      </c>
      <c r="L17" s="7">
        <f>D17*0*0.001</f>
        <v>0</v>
      </c>
      <c r="M17" s="8">
        <f t="shared" si="0"/>
        <v>12.673698345000002</v>
      </c>
      <c r="N17" s="9">
        <f>SUM(M17:M19)</f>
        <v>184.00606507875</v>
      </c>
      <c r="O17" s="3">
        <f>IF(N17&lt;500,1,IF(N17&lt;1000,2,IF(N17&lt;1500,3,IF(N17&lt;2000,4,5))))</f>
        <v>1</v>
      </c>
    </row>
    <row r="18" spans="1:15" ht="15.75">
      <c r="A18" s="10"/>
      <c r="B18" s="11" t="s">
        <v>17</v>
      </c>
      <c r="C18" s="5">
        <v>3837</v>
      </c>
      <c r="D18" s="6">
        <f>C18*515*0.001*0.85</f>
        <v>1679.64675</v>
      </c>
      <c r="E18" s="12">
        <f>D18*30*0.001</f>
        <v>50.3894025</v>
      </c>
      <c r="F18" s="12">
        <f>D18*1*0.001</f>
        <v>1.67964675</v>
      </c>
      <c r="G18" s="12">
        <f>D18*0.2*0.001</f>
        <v>0.33592935000000007</v>
      </c>
      <c r="H18" s="12">
        <f>D18*0.04*0.001</f>
        <v>0.06718587000000001</v>
      </c>
      <c r="I18" s="12">
        <f>D18*0.15*0.001</f>
        <v>0.2519470125</v>
      </c>
      <c r="J18" s="12">
        <f>D18*0.015*0.001</f>
        <v>0.025194701250000003</v>
      </c>
      <c r="K18" s="12">
        <f>D18*70*0.001</f>
        <v>117.57527250000001</v>
      </c>
      <c r="L18" s="12">
        <f>D18*0.6*0.001</f>
        <v>1.00778805</v>
      </c>
      <c r="M18" s="13">
        <f t="shared" si="0"/>
        <v>171.33236673375</v>
      </c>
      <c r="N18" s="14"/>
      <c r="O18" s="10"/>
    </row>
    <row r="19" spans="1:15" ht="16.5" thickBot="1">
      <c r="A19" s="15"/>
      <c r="B19" s="16" t="s">
        <v>18</v>
      </c>
      <c r="C19" s="17">
        <v>0</v>
      </c>
      <c r="D19" s="18">
        <f>C19*515*0.001*0.6</f>
        <v>0</v>
      </c>
      <c r="E19" s="18">
        <f>D19*40*0.001</f>
        <v>0</v>
      </c>
      <c r="F19" s="18">
        <f>D19*1.5*0.001</f>
        <v>0</v>
      </c>
      <c r="G19" s="18">
        <f>D19*0.2*0.001</f>
        <v>0</v>
      </c>
      <c r="H19" s="18">
        <f>D19*0.03*0.001</f>
        <v>0</v>
      </c>
      <c r="I19" s="18">
        <f>D19*0.22*0.001</f>
        <v>0</v>
      </c>
      <c r="J19" s="18">
        <f>D19*0.02*0.001</f>
        <v>0</v>
      </c>
      <c r="K19" s="18">
        <f>D19*45*0.001</f>
        <v>0</v>
      </c>
      <c r="L19" s="18">
        <f>D19*1*0.001</f>
        <v>0</v>
      </c>
      <c r="M19" s="19">
        <f t="shared" si="0"/>
        <v>0</v>
      </c>
      <c r="N19" s="20"/>
      <c r="O19" s="15"/>
    </row>
    <row r="20" spans="1:15" ht="15.75">
      <c r="A20" s="3" t="s">
        <v>24</v>
      </c>
      <c r="B20" s="4" t="s">
        <v>16</v>
      </c>
      <c r="C20" s="5">
        <v>0</v>
      </c>
      <c r="D20" s="6">
        <f>C20*515*0.001*0.95</f>
        <v>0</v>
      </c>
      <c r="E20" s="7">
        <f>D20*10*0.001</f>
        <v>0</v>
      </c>
      <c r="F20" s="7">
        <f>D20*0.8*0.001</f>
        <v>0</v>
      </c>
      <c r="G20" s="7">
        <f>D20*0.1*0.001</f>
        <v>0</v>
      </c>
      <c r="H20" s="7">
        <f>D20*0.01*0.001</f>
        <v>0</v>
      </c>
      <c r="I20" s="7">
        <f>D20*0.1*0.001</f>
        <v>0</v>
      </c>
      <c r="J20" s="7">
        <f>D20*0.01*0.001</f>
        <v>0</v>
      </c>
      <c r="K20" s="7">
        <f>D20*5*0.001</f>
        <v>0</v>
      </c>
      <c r="L20" s="7">
        <f>D20*0*0.001</f>
        <v>0</v>
      </c>
      <c r="M20" s="8">
        <f t="shared" si="0"/>
        <v>0</v>
      </c>
      <c r="N20" s="9">
        <f>SUM(M20:M22)</f>
        <v>3.6615204775000003</v>
      </c>
      <c r="O20" s="3">
        <f>IF(N20&lt;500,1,IF(N20&lt;1000,2,IF(N20&lt;1500,3,IF(N20&lt;2000,4,5))))</f>
        <v>1</v>
      </c>
    </row>
    <row r="21" spans="1:15" ht="15.75">
      <c r="A21" s="10"/>
      <c r="B21" s="11" t="s">
        <v>17</v>
      </c>
      <c r="C21" s="5">
        <v>82</v>
      </c>
      <c r="D21" s="6">
        <f>C21*515*0.001*0.85</f>
        <v>35.895500000000006</v>
      </c>
      <c r="E21" s="12">
        <f>D21*30*0.001</f>
        <v>1.0768650000000002</v>
      </c>
      <c r="F21" s="12">
        <f>D21*1*0.001</f>
        <v>0.035895500000000004</v>
      </c>
      <c r="G21" s="12">
        <f>D21*0.2*0.001</f>
        <v>0.007179100000000002</v>
      </c>
      <c r="H21" s="12">
        <f>D21*0.04*0.001</f>
        <v>0.0014358200000000004</v>
      </c>
      <c r="I21" s="12">
        <f>D21*0.15*0.001</f>
        <v>0.005384325000000001</v>
      </c>
      <c r="J21" s="12">
        <f>D21*0.015*0.001</f>
        <v>0.0005384325000000001</v>
      </c>
      <c r="K21" s="12">
        <f>D21*70*0.001</f>
        <v>2.5126850000000003</v>
      </c>
      <c r="L21" s="12">
        <f>D21*0.6*0.001</f>
        <v>0.021537300000000002</v>
      </c>
      <c r="M21" s="13">
        <f t="shared" si="0"/>
        <v>3.6615204775000003</v>
      </c>
      <c r="N21" s="14"/>
      <c r="O21" s="10"/>
    </row>
    <row r="22" spans="1:15" ht="16.5" thickBot="1">
      <c r="A22" s="15"/>
      <c r="B22" s="16" t="s">
        <v>18</v>
      </c>
      <c r="C22" s="17">
        <v>0</v>
      </c>
      <c r="D22" s="18">
        <f>C22*515*0.001*0.6</f>
        <v>0</v>
      </c>
      <c r="E22" s="18">
        <f>D22*40*0.001</f>
        <v>0</v>
      </c>
      <c r="F22" s="18">
        <f>D22*1.5*0.001</f>
        <v>0</v>
      </c>
      <c r="G22" s="18">
        <f>D22*0.2*0.001</f>
        <v>0</v>
      </c>
      <c r="H22" s="18">
        <f>D22*0.03*0.001</f>
        <v>0</v>
      </c>
      <c r="I22" s="18">
        <f>D22*0.22*0.001</f>
        <v>0</v>
      </c>
      <c r="J22" s="18">
        <f>D22*0.02*0.001</f>
        <v>0</v>
      </c>
      <c r="K22" s="18">
        <f>D22*45*0.001</f>
        <v>0</v>
      </c>
      <c r="L22" s="18">
        <f>D22*1*0.001</f>
        <v>0</v>
      </c>
      <c r="M22" s="19">
        <f t="shared" si="0"/>
        <v>0</v>
      </c>
      <c r="N22" s="20"/>
      <c r="O22" s="15"/>
    </row>
    <row r="23" spans="1:15" ht="15.75">
      <c r="A23" s="3" t="s">
        <v>25</v>
      </c>
      <c r="B23" s="4" t="s">
        <v>16</v>
      </c>
      <c r="C23" s="5">
        <v>1850</v>
      </c>
      <c r="D23" s="6">
        <f>C23*515*0.001*0.95</f>
        <v>905.1125</v>
      </c>
      <c r="E23" s="7">
        <f>D23*10*0.001</f>
        <v>9.051125</v>
      </c>
      <c r="F23" s="7">
        <f>D23*0.8*0.001</f>
        <v>0.72409</v>
      </c>
      <c r="G23" s="7">
        <f>D23*0.1*0.001</f>
        <v>0.09051125</v>
      </c>
      <c r="H23" s="7">
        <f>D23*0.01*0.001</f>
        <v>0.009051124999999998</v>
      </c>
      <c r="I23" s="7">
        <f>D23*0.1*0.001</f>
        <v>0.09051125</v>
      </c>
      <c r="J23" s="7">
        <f>D23*0.01*0.001</f>
        <v>0.009051124999999998</v>
      </c>
      <c r="K23" s="7">
        <f>D23*5*0.001</f>
        <v>4.5255625</v>
      </c>
      <c r="L23" s="7">
        <f>D23*0*0.001</f>
        <v>0</v>
      </c>
      <c r="M23" s="8">
        <f t="shared" si="0"/>
        <v>14.499902250000002</v>
      </c>
      <c r="N23" s="9">
        <f>SUM(M23:M25)</f>
        <v>141.2242329225</v>
      </c>
      <c r="O23" s="3">
        <f>IF(N23&lt;500,1,IF(N23&lt;1000,2,IF(N23&lt;1500,3,IF(N23&lt;2000,4,5))))</f>
        <v>1</v>
      </c>
    </row>
    <row r="24" spans="1:15" ht="15.75">
      <c r="A24" s="10"/>
      <c r="B24" s="11" t="s">
        <v>17</v>
      </c>
      <c r="C24" s="5">
        <v>2838</v>
      </c>
      <c r="D24" s="6">
        <f>C24*515*0.001*0.85</f>
        <v>1242.3345</v>
      </c>
      <c r="E24" s="12">
        <f>D24*30*0.001</f>
        <v>37.270035</v>
      </c>
      <c r="F24" s="12">
        <f>D24*1*0.001</f>
        <v>1.2423345</v>
      </c>
      <c r="G24" s="12">
        <f>D24*0.2*0.001</f>
        <v>0.24846690000000002</v>
      </c>
      <c r="H24" s="12">
        <f>D24*0.04*0.001</f>
        <v>0.049693379999999995</v>
      </c>
      <c r="I24" s="12">
        <f>D24*0.15*0.001</f>
        <v>0.18635017499999998</v>
      </c>
      <c r="J24" s="12">
        <f>D24*0.015*0.001</f>
        <v>0.0186350175</v>
      </c>
      <c r="K24" s="12">
        <f>D24*70*0.001</f>
        <v>86.963415</v>
      </c>
      <c r="L24" s="12">
        <f>D24*0.6*0.001</f>
        <v>0.7454006999999999</v>
      </c>
      <c r="M24" s="13">
        <f t="shared" si="0"/>
        <v>126.7243306725</v>
      </c>
      <c r="N24" s="14"/>
      <c r="O24" s="10"/>
    </row>
    <row r="25" spans="1:15" ht="16.5" thickBot="1">
      <c r="A25" s="15"/>
      <c r="B25" s="16" t="s">
        <v>18</v>
      </c>
      <c r="C25" s="17">
        <v>0</v>
      </c>
      <c r="D25" s="18">
        <f>C25*515*0.001*0.6</f>
        <v>0</v>
      </c>
      <c r="E25" s="18">
        <f>D25*40*0.001</f>
        <v>0</v>
      </c>
      <c r="F25" s="18">
        <f>D25*1.5*0.001</f>
        <v>0</v>
      </c>
      <c r="G25" s="18">
        <f>D25*0.2*0.001</f>
        <v>0</v>
      </c>
      <c r="H25" s="18">
        <f>D25*0.03*0.001</f>
        <v>0</v>
      </c>
      <c r="I25" s="18">
        <f>D25*0.22*0.001</f>
        <v>0</v>
      </c>
      <c r="J25" s="18">
        <f>D25*0.02*0.001</f>
        <v>0</v>
      </c>
      <c r="K25" s="18">
        <f>D25*45*0.001</f>
        <v>0</v>
      </c>
      <c r="L25" s="18">
        <f>D25*1*0.001</f>
        <v>0</v>
      </c>
      <c r="M25" s="19">
        <f t="shared" si="0"/>
        <v>0</v>
      </c>
      <c r="N25" s="20"/>
      <c r="O25" s="15"/>
    </row>
    <row r="26" spans="1:15" ht="15.75">
      <c r="A26" s="3" t="s">
        <v>26</v>
      </c>
      <c r="B26" s="4" t="s">
        <v>16</v>
      </c>
      <c r="C26" s="5">
        <v>0</v>
      </c>
      <c r="D26" s="6">
        <f>C26*515*0.001*0.95</f>
        <v>0</v>
      </c>
      <c r="E26" s="7">
        <f>D26*10*0.001</f>
        <v>0</v>
      </c>
      <c r="F26" s="7">
        <f>D26*0.8*0.001</f>
        <v>0</v>
      </c>
      <c r="G26" s="7">
        <f>D26*0.1*0.001</f>
        <v>0</v>
      </c>
      <c r="H26" s="7">
        <f>D26*0.01*0.001</f>
        <v>0</v>
      </c>
      <c r="I26" s="7">
        <f>D26*0.1*0.001</f>
        <v>0</v>
      </c>
      <c r="J26" s="7">
        <f>D26*0.01*0.001</f>
        <v>0</v>
      </c>
      <c r="K26" s="7">
        <f>D26*5*0.001</f>
        <v>0</v>
      </c>
      <c r="L26" s="7">
        <f>D26*0*0.001</f>
        <v>0</v>
      </c>
      <c r="M26" s="8">
        <f t="shared" si="0"/>
        <v>0</v>
      </c>
      <c r="N26" s="9">
        <f>SUM(M26:M28)</f>
        <v>105.42499813875001</v>
      </c>
      <c r="O26" s="3">
        <f>IF(N26&lt;500,1,IF(N26&lt;1000,2,IF(N26&lt;1500,3,IF(N26&lt;2000,4,5))))</f>
        <v>1</v>
      </c>
    </row>
    <row r="27" spans="1:15" ht="15.75">
      <c r="A27" s="10"/>
      <c r="B27" s="11" t="s">
        <v>17</v>
      </c>
      <c r="C27" s="5">
        <v>2361</v>
      </c>
      <c r="D27" s="6">
        <f>C27*515*0.001*0.85</f>
        <v>1033.52775</v>
      </c>
      <c r="E27" s="12">
        <f>D27*30*0.001</f>
        <v>31.0058325</v>
      </c>
      <c r="F27" s="12">
        <f>D27*1*0.001</f>
        <v>1.03352775</v>
      </c>
      <c r="G27" s="12">
        <f>D27*0.2*0.001</f>
        <v>0.20670555000000002</v>
      </c>
      <c r="H27" s="12">
        <f>D27*0.04*0.001</f>
        <v>0.04134111</v>
      </c>
      <c r="I27" s="12">
        <f>D27*0.15*0.001</f>
        <v>0.15502916249999998</v>
      </c>
      <c r="J27" s="12">
        <f>D27*0.015*0.001</f>
        <v>0.015502916249999998</v>
      </c>
      <c r="K27" s="12">
        <f>D27*70*0.001</f>
        <v>72.34694250000001</v>
      </c>
      <c r="L27" s="12">
        <f>D27*0.6*0.001</f>
        <v>0.6201166499999999</v>
      </c>
      <c r="M27" s="13">
        <f t="shared" si="0"/>
        <v>105.42499813875001</v>
      </c>
      <c r="N27" s="14"/>
      <c r="O27" s="10"/>
    </row>
    <row r="28" spans="1:15" ht="16.5" thickBot="1">
      <c r="A28" s="15"/>
      <c r="B28" s="16" t="s">
        <v>18</v>
      </c>
      <c r="C28" s="17">
        <v>0</v>
      </c>
      <c r="D28" s="18">
        <f>C28*515*0.001*0.6</f>
        <v>0</v>
      </c>
      <c r="E28" s="18">
        <f>D28*40*0.001</f>
        <v>0</v>
      </c>
      <c r="F28" s="18">
        <f>D28*1.5*0.001</f>
        <v>0</v>
      </c>
      <c r="G28" s="18">
        <f>D28*0.2*0.001</f>
        <v>0</v>
      </c>
      <c r="H28" s="18">
        <f>D28*0.03*0.001</f>
        <v>0</v>
      </c>
      <c r="I28" s="18">
        <f>D28*0.22*0.001</f>
        <v>0</v>
      </c>
      <c r="J28" s="18">
        <f>D28*0.02*0.001</f>
        <v>0</v>
      </c>
      <c r="K28" s="18">
        <f>D28*45*0.001</f>
        <v>0</v>
      </c>
      <c r="L28" s="18">
        <f>D28*1*0.001</f>
        <v>0</v>
      </c>
      <c r="M28" s="19">
        <f t="shared" si="0"/>
        <v>0</v>
      </c>
      <c r="N28" s="20"/>
      <c r="O28" s="15"/>
    </row>
    <row r="29" spans="1:15" ht="15.75">
      <c r="A29" s="3" t="s">
        <v>27</v>
      </c>
      <c r="B29" s="4" t="s">
        <v>16</v>
      </c>
      <c r="C29" s="5">
        <v>317</v>
      </c>
      <c r="D29" s="6">
        <f>C29*515*0.001*0.95</f>
        <v>155.09224999999998</v>
      </c>
      <c r="E29" s="7">
        <f>D29*10*0.001</f>
        <v>1.5509224999999998</v>
      </c>
      <c r="F29" s="7">
        <f>D29*0.8*0.001</f>
        <v>0.1240738</v>
      </c>
      <c r="G29" s="7">
        <f>D29*0.1*0.001</f>
        <v>0.015509225</v>
      </c>
      <c r="H29" s="7">
        <f>D29*0.01*0.001</f>
        <v>0.0015509224999999999</v>
      </c>
      <c r="I29" s="7">
        <f>D29*0.1*0.001</f>
        <v>0.015509225</v>
      </c>
      <c r="J29" s="7">
        <f>D29*0.01*0.001</f>
        <v>0.0015509224999999999</v>
      </c>
      <c r="K29" s="7">
        <f>D29*5*0.001</f>
        <v>0.7754612499999999</v>
      </c>
      <c r="L29" s="7">
        <f>D29*0*0.001</f>
        <v>0</v>
      </c>
      <c r="M29" s="8">
        <f t="shared" si="0"/>
        <v>2.4845778449999996</v>
      </c>
      <c r="N29" s="9">
        <f>SUM(M29:M31)</f>
        <v>24.94488028625</v>
      </c>
      <c r="O29" s="3">
        <f>IF(N29&lt;500,1,IF(N29&lt;1000,2,IF(N29&lt;1500,3,IF(N29&lt;2000,4,5))))</f>
        <v>1</v>
      </c>
    </row>
    <row r="30" spans="1:15" ht="15.75">
      <c r="A30" s="10"/>
      <c r="B30" s="11" t="s">
        <v>17</v>
      </c>
      <c r="C30" s="5">
        <v>503</v>
      </c>
      <c r="D30" s="6">
        <f>C30*515*0.001*0.85</f>
        <v>220.18825</v>
      </c>
      <c r="E30" s="12">
        <f>D30*30*0.001</f>
        <v>6.6056475</v>
      </c>
      <c r="F30" s="12">
        <f>D30*1*0.001</f>
        <v>0.22018825</v>
      </c>
      <c r="G30" s="12">
        <f>D30*0.2*0.001</f>
        <v>0.044037650000000005</v>
      </c>
      <c r="H30" s="12">
        <f>D30*0.04*0.001</f>
        <v>0.00880753</v>
      </c>
      <c r="I30" s="12">
        <f>D30*0.15*0.001</f>
        <v>0.0330282375</v>
      </c>
      <c r="J30" s="12">
        <f>D30*0.015*0.001</f>
        <v>0.00330282375</v>
      </c>
      <c r="K30" s="12">
        <f>D30*70*0.001</f>
        <v>15.413177500000002</v>
      </c>
      <c r="L30" s="12">
        <f>D30*0.6*0.001</f>
        <v>0.13211295</v>
      </c>
      <c r="M30" s="13">
        <f t="shared" si="0"/>
        <v>22.46030244125</v>
      </c>
      <c r="N30" s="14"/>
      <c r="O30" s="10"/>
    </row>
    <row r="31" spans="1:15" ht="16.5" thickBot="1">
      <c r="A31" s="15"/>
      <c r="B31" s="16" t="s">
        <v>18</v>
      </c>
      <c r="C31" s="17">
        <v>0</v>
      </c>
      <c r="D31" s="18">
        <f>C31*515*0.001*0.6</f>
        <v>0</v>
      </c>
      <c r="E31" s="18">
        <f>D31*40*0.001</f>
        <v>0</v>
      </c>
      <c r="F31" s="18">
        <f>D31*1.5*0.001</f>
        <v>0</v>
      </c>
      <c r="G31" s="18">
        <f>D31*0.2*0.001</f>
        <v>0</v>
      </c>
      <c r="H31" s="18">
        <f>D31*0.03*0.001</f>
        <v>0</v>
      </c>
      <c r="I31" s="18">
        <f>D31*0.22*0.001</f>
        <v>0</v>
      </c>
      <c r="J31" s="18">
        <f>D31*0.02*0.001</f>
        <v>0</v>
      </c>
      <c r="K31" s="18">
        <f>D31*45*0.001</f>
        <v>0</v>
      </c>
      <c r="L31" s="18">
        <f>D31*1*0.001</f>
        <v>0</v>
      </c>
      <c r="M31" s="19">
        <f t="shared" si="0"/>
        <v>0</v>
      </c>
      <c r="N31" s="20"/>
      <c r="O31" s="15"/>
    </row>
    <row r="32" spans="1:15" ht="15.75">
      <c r="A32" s="3" t="s">
        <v>28</v>
      </c>
      <c r="B32" s="4" t="s">
        <v>16</v>
      </c>
      <c r="C32" s="5">
        <v>312</v>
      </c>
      <c r="D32" s="6">
        <f>C32*515*0.001*0.95</f>
        <v>152.646</v>
      </c>
      <c r="E32" s="7">
        <f>D32*10*0.001</f>
        <v>1.52646</v>
      </c>
      <c r="F32" s="7">
        <f>D32*0.8*0.001</f>
        <v>0.1221168</v>
      </c>
      <c r="G32" s="7">
        <f>D32*0.1*0.001</f>
        <v>0.0152646</v>
      </c>
      <c r="H32" s="7">
        <f>D32*0.01*0.001</f>
        <v>0.0015264599999999999</v>
      </c>
      <c r="I32" s="7">
        <f>D32*0.1*0.001</f>
        <v>0.0152646</v>
      </c>
      <c r="J32" s="7">
        <f>D32*0.01*0.001</f>
        <v>0.0015264599999999999</v>
      </c>
      <c r="K32" s="7">
        <f>D32*5*0.001</f>
        <v>0.76323</v>
      </c>
      <c r="L32" s="7">
        <f>D32*0*0.001</f>
        <v>0</v>
      </c>
      <c r="M32" s="8">
        <f t="shared" si="0"/>
        <v>2.44538892</v>
      </c>
      <c r="N32" s="9">
        <f>SUM(M32:M34)</f>
        <v>26.468535467499997</v>
      </c>
      <c r="O32" s="3">
        <f>IF(N32&lt;500,1,IF(N32&lt;1000,2,IF(N32&lt;1500,3,IF(N32&lt;2000,4,5))))</f>
        <v>1</v>
      </c>
    </row>
    <row r="33" spans="1:15" ht="15.75">
      <c r="A33" s="10"/>
      <c r="B33" s="11" t="s">
        <v>17</v>
      </c>
      <c r="C33" s="5">
        <v>538</v>
      </c>
      <c r="D33" s="6">
        <f>C33*515*0.001*0.85</f>
        <v>235.50949999999997</v>
      </c>
      <c r="E33" s="12">
        <f>D33*30*0.001</f>
        <v>7.065284999999999</v>
      </c>
      <c r="F33" s="12">
        <f>D33*1*0.001</f>
        <v>0.23550949999999998</v>
      </c>
      <c r="G33" s="12">
        <f>D33*0.2*0.001</f>
        <v>0.0471019</v>
      </c>
      <c r="H33" s="12">
        <f>D33*0.04*0.001</f>
        <v>0.00942038</v>
      </c>
      <c r="I33" s="12">
        <f>D33*0.15*0.001</f>
        <v>0.035326424999999995</v>
      </c>
      <c r="J33" s="12">
        <f>D33*0.015*0.001</f>
        <v>0.0035326424999999996</v>
      </c>
      <c r="K33" s="12">
        <f>D33*70*0.001</f>
        <v>16.485664999999997</v>
      </c>
      <c r="L33" s="12">
        <f>D33*0.6*0.001</f>
        <v>0.14130569999999998</v>
      </c>
      <c r="M33" s="13">
        <f t="shared" si="0"/>
        <v>24.023146547499998</v>
      </c>
      <c r="N33" s="14"/>
      <c r="O33" s="10"/>
    </row>
    <row r="34" spans="1:15" ht="16.5" thickBot="1">
      <c r="A34" s="15"/>
      <c r="B34" s="16" t="s">
        <v>18</v>
      </c>
      <c r="C34" s="17">
        <v>0</v>
      </c>
      <c r="D34" s="18">
        <f>C34*515*0.001*0.6</f>
        <v>0</v>
      </c>
      <c r="E34" s="18">
        <f>D34*40*0.001</f>
        <v>0</v>
      </c>
      <c r="F34" s="18">
        <f>D34*1.5*0.001</f>
        <v>0</v>
      </c>
      <c r="G34" s="18">
        <f>D34*0.2*0.001</f>
        <v>0</v>
      </c>
      <c r="H34" s="18">
        <f>D34*0.03*0.001</f>
        <v>0</v>
      </c>
      <c r="I34" s="18">
        <f>D34*0.22*0.001</f>
        <v>0</v>
      </c>
      <c r="J34" s="18">
        <f>D34*0.02*0.001</f>
        <v>0</v>
      </c>
      <c r="K34" s="18">
        <f>D34*45*0.001</f>
        <v>0</v>
      </c>
      <c r="L34" s="18">
        <f>D34*1*0.001</f>
        <v>0</v>
      </c>
      <c r="M34" s="19">
        <f t="shared" si="0"/>
        <v>0</v>
      </c>
      <c r="N34" s="20"/>
      <c r="O34" s="15"/>
    </row>
    <row r="35" spans="1:15" ht="15.75">
      <c r="A35" s="3" t="s">
        <v>29</v>
      </c>
      <c r="B35" s="4" t="s">
        <v>16</v>
      </c>
      <c r="C35" s="5">
        <v>0</v>
      </c>
      <c r="D35" s="6">
        <f>C35*515*0.001*0.95</f>
        <v>0</v>
      </c>
      <c r="E35" s="7">
        <f>D35*10*0.001</f>
        <v>0</v>
      </c>
      <c r="F35" s="7">
        <f>D35*0.8*0.001</f>
        <v>0</v>
      </c>
      <c r="G35" s="7">
        <f>D35*0.1*0.001</f>
        <v>0</v>
      </c>
      <c r="H35" s="7">
        <f>D35*0.01*0.001</f>
        <v>0</v>
      </c>
      <c r="I35" s="7">
        <f>D35*0.1*0.001</f>
        <v>0</v>
      </c>
      <c r="J35" s="7">
        <f>D35*0.01*0.001</f>
        <v>0</v>
      </c>
      <c r="K35" s="7">
        <f>D35*5*0.001</f>
        <v>0</v>
      </c>
      <c r="L35" s="7">
        <f>D35*0*0.001</f>
        <v>0</v>
      </c>
      <c r="M35" s="8">
        <f t="shared" si="0"/>
        <v>0</v>
      </c>
      <c r="N35" s="9">
        <f>SUM(M35:M37)</f>
        <v>51.39524475124999</v>
      </c>
      <c r="O35" s="3">
        <f>IF(N35&lt;500,1,IF(N35&lt;1000,2,IF(N35&lt;1500,3,IF(N35&lt;2000,4,5))))</f>
        <v>1</v>
      </c>
    </row>
    <row r="36" spans="1:15" ht="15.75">
      <c r="A36" s="10"/>
      <c r="B36" s="11" t="s">
        <v>17</v>
      </c>
      <c r="C36" s="5">
        <v>1151</v>
      </c>
      <c r="D36" s="6">
        <f>C36*515*0.001*0.85</f>
        <v>503.85024999999996</v>
      </c>
      <c r="E36" s="12">
        <f>D36*30*0.001</f>
        <v>15.1155075</v>
      </c>
      <c r="F36" s="12">
        <f>D36*1*0.001</f>
        <v>0.5038502499999999</v>
      </c>
      <c r="G36" s="12">
        <f>D36*0.2*0.001</f>
        <v>0.10077005</v>
      </c>
      <c r="H36" s="12">
        <f>D36*0.04*0.001</f>
        <v>0.02015401</v>
      </c>
      <c r="I36" s="12">
        <f>D36*0.15*0.001</f>
        <v>0.07557753749999999</v>
      </c>
      <c r="J36" s="12">
        <f>D36*0.015*0.001</f>
        <v>0.007557753749999999</v>
      </c>
      <c r="K36" s="12">
        <f>D36*70*0.001</f>
        <v>35.26951749999999</v>
      </c>
      <c r="L36" s="12">
        <f>D36*0.6*0.001</f>
        <v>0.30231014999999994</v>
      </c>
      <c r="M36" s="13">
        <f t="shared" si="0"/>
        <v>51.39524475124999</v>
      </c>
      <c r="N36" s="14"/>
      <c r="O36" s="10"/>
    </row>
    <row r="37" spans="1:15" ht="16.5" thickBot="1">
      <c r="A37" s="15"/>
      <c r="B37" s="16" t="s">
        <v>18</v>
      </c>
      <c r="C37" s="17">
        <v>0</v>
      </c>
      <c r="D37" s="18">
        <f>C37*515*0.001*0.6</f>
        <v>0</v>
      </c>
      <c r="E37" s="18">
        <f>D37*40*0.001</f>
        <v>0</v>
      </c>
      <c r="F37" s="18">
        <f>D37*1.5*0.001</f>
        <v>0</v>
      </c>
      <c r="G37" s="18">
        <f>D37*0.2*0.001</f>
        <v>0</v>
      </c>
      <c r="H37" s="18">
        <f>D37*0.03*0.001</f>
        <v>0</v>
      </c>
      <c r="I37" s="18">
        <f>D37*0.22*0.001</f>
        <v>0</v>
      </c>
      <c r="J37" s="18">
        <f>D37*0.02*0.001</f>
        <v>0</v>
      </c>
      <c r="K37" s="18">
        <f>D37*45*0.001</f>
        <v>0</v>
      </c>
      <c r="L37" s="18">
        <f>D37*1*0.001</f>
        <v>0</v>
      </c>
      <c r="M37" s="19">
        <f t="shared" si="0"/>
        <v>0</v>
      </c>
      <c r="N37" s="20"/>
      <c r="O37" s="15"/>
    </row>
    <row r="38" spans="1:15" ht="15.75">
      <c r="A38" s="3" t="s">
        <v>30</v>
      </c>
      <c r="B38" s="4" t="s">
        <v>16</v>
      </c>
      <c r="C38" s="5">
        <v>0</v>
      </c>
      <c r="D38" s="6">
        <f>C38*515*0.001*0.95</f>
        <v>0</v>
      </c>
      <c r="E38" s="7">
        <f>D38*10*0.001</f>
        <v>0</v>
      </c>
      <c r="F38" s="7">
        <f>D38*0.8*0.001</f>
        <v>0</v>
      </c>
      <c r="G38" s="7">
        <f>D38*0.1*0.001</f>
        <v>0</v>
      </c>
      <c r="H38" s="7">
        <f>D38*0.01*0.001</f>
        <v>0</v>
      </c>
      <c r="I38" s="7">
        <f>D38*0.1*0.001</f>
        <v>0</v>
      </c>
      <c r="J38" s="7">
        <f>D38*0.01*0.001</f>
        <v>0</v>
      </c>
      <c r="K38" s="7">
        <f>D38*5*0.001</f>
        <v>0</v>
      </c>
      <c r="L38" s="7">
        <f>D38*0*0.001</f>
        <v>0</v>
      </c>
      <c r="M38" s="8">
        <f t="shared" si="0"/>
        <v>0</v>
      </c>
      <c r="N38" s="9">
        <f>SUM(M38:M40)</f>
        <v>39.42832416625</v>
      </c>
      <c r="O38" s="3">
        <f>IF(N38&lt;500,1,IF(N38&lt;1000,2,IF(N38&lt;1500,3,IF(N38&lt;2000,4,5))))</f>
        <v>1</v>
      </c>
    </row>
    <row r="39" spans="1:15" ht="15.75">
      <c r="A39" s="10"/>
      <c r="B39" s="11" t="s">
        <v>17</v>
      </c>
      <c r="C39" s="5">
        <v>883</v>
      </c>
      <c r="D39" s="6">
        <f>C39*515*0.001*0.85</f>
        <v>386.53325</v>
      </c>
      <c r="E39" s="12">
        <f>D39*30*0.001</f>
        <v>11.5959975</v>
      </c>
      <c r="F39" s="12">
        <f>D39*1*0.001</f>
        <v>0.38653325</v>
      </c>
      <c r="G39" s="12">
        <f>D39*0.2*0.001</f>
        <v>0.07730665</v>
      </c>
      <c r="H39" s="12">
        <f>D39*0.04*0.001</f>
        <v>0.01546133</v>
      </c>
      <c r="I39" s="12">
        <f>D39*0.15*0.001</f>
        <v>0.0579799875</v>
      </c>
      <c r="J39" s="12">
        <f>D39*0.015*0.001</f>
        <v>0.00579799875</v>
      </c>
      <c r="K39" s="12">
        <f>D39*70*0.001</f>
        <v>27.0573275</v>
      </c>
      <c r="L39" s="12">
        <f>D39*0.6*0.001</f>
        <v>0.23191995</v>
      </c>
      <c r="M39" s="13">
        <f t="shared" si="0"/>
        <v>39.42832416625</v>
      </c>
      <c r="N39" s="14"/>
      <c r="O39" s="10"/>
    </row>
    <row r="40" spans="1:15" ht="16.5" thickBot="1">
      <c r="A40" s="15"/>
      <c r="B40" s="16" t="s">
        <v>18</v>
      </c>
      <c r="C40" s="17">
        <v>0</v>
      </c>
      <c r="D40" s="18">
        <f>C40*515*0.001*0.6</f>
        <v>0</v>
      </c>
      <c r="E40" s="18">
        <f>D40*40*0.001</f>
        <v>0</v>
      </c>
      <c r="F40" s="18">
        <f>D40*1.5*0.001</f>
        <v>0</v>
      </c>
      <c r="G40" s="18">
        <f>D40*0.2*0.001</f>
        <v>0</v>
      </c>
      <c r="H40" s="18">
        <f>D40*0.03*0.001</f>
        <v>0</v>
      </c>
      <c r="I40" s="18">
        <f>D40*0.22*0.001</f>
        <v>0</v>
      </c>
      <c r="J40" s="18">
        <f>D40*0.02*0.001</f>
        <v>0</v>
      </c>
      <c r="K40" s="18">
        <f>D40*45*0.001</f>
        <v>0</v>
      </c>
      <c r="L40" s="18">
        <f>D40*1*0.001</f>
        <v>0</v>
      </c>
      <c r="M40" s="19">
        <f t="shared" si="0"/>
        <v>0</v>
      </c>
      <c r="N40" s="20"/>
      <c r="O40" s="15"/>
    </row>
    <row r="41" spans="1:15" ht="15.75">
      <c r="A41" s="3" t="s">
        <v>31</v>
      </c>
      <c r="B41" s="4" t="s">
        <v>16</v>
      </c>
      <c r="C41" s="5">
        <v>0</v>
      </c>
      <c r="D41" s="6">
        <f>C41*515*0.001*0.95</f>
        <v>0</v>
      </c>
      <c r="E41" s="7">
        <f>D41*10*0.001</f>
        <v>0</v>
      </c>
      <c r="F41" s="7">
        <f>D41*0.8*0.001</f>
        <v>0</v>
      </c>
      <c r="G41" s="7">
        <f>D41*0.1*0.001</f>
        <v>0</v>
      </c>
      <c r="H41" s="7">
        <f>D41*0.01*0.001</f>
        <v>0</v>
      </c>
      <c r="I41" s="7">
        <f>D41*0.1*0.001</f>
        <v>0</v>
      </c>
      <c r="J41" s="7">
        <f>D41*0.01*0.001</f>
        <v>0</v>
      </c>
      <c r="K41" s="7">
        <f>D41*5*0.001</f>
        <v>0</v>
      </c>
      <c r="L41" s="7">
        <f>D41*0*0.001</f>
        <v>0</v>
      </c>
      <c r="M41" s="8">
        <f t="shared" si="0"/>
        <v>0</v>
      </c>
      <c r="N41" s="9">
        <f>SUM(M41:M43)</f>
        <v>47.242544697499994</v>
      </c>
      <c r="O41" s="3">
        <f>IF(N41&lt;500,1,IF(N41&lt;1000,2,IF(N41&lt;1500,3,IF(N41&lt;2000,4,5))))</f>
        <v>1</v>
      </c>
    </row>
    <row r="42" spans="1:15" ht="15.75">
      <c r="A42" s="10"/>
      <c r="B42" s="11" t="s">
        <v>17</v>
      </c>
      <c r="C42" s="5">
        <v>1058</v>
      </c>
      <c r="D42" s="6">
        <f>C42*515*0.001*0.85</f>
        <v>463.1395</v>
      </c>
      <c r="E42" s="12">
        <f>D42*30*0.001</f>
        <v>13.894185</v>
      </c>
      <c r="F42" s="12">
        <f>D42*1*0.001</f>
        <v>0.4631395</v>
      </c>
      <c r="G42" s="12">
        <f>D42*0.2*0.001</f>
        <v>0.09262790000000001</v>
      </c>
      <c r="H42" s="12">
        <f>D42*0.04*0.001</f>
        <v>0.018525580000000003</v>
      </c>
      <c r="I42" s="12">
        <f>D42*0.15*0.001</f>
        <v>0.06947092499999999</v>
      </c>
      <c r="J42" s="12">
        <f>D42*0.015*0.001</f>
        <v>0.0069470925</v>
      </c>
      <c r="K42" s="12">
        <f>D42*70*0.001</f>
        <v>32.419765</v>
      </c>
      <c r="L42" s="12">
        <f>D42*0.6*0.001</f>
        <v>0.27788369999999996</v>
      </c>
      <c r="M42" s="13">
        <f t="shared" si="0"/>
        <v>47.242544697499994</v>
      </c>
      <c r="N42" s="14"/>
      <c r="O42" s="10"/>
    </row>
    <row r="43" spans="1:15" ht="16.5" thickBot="1">
      <c r="A43" s="15"/>
      <c r="B43" s="16" t="s">
        <v>18</v>
      </c>
      <c r="C43" s="17">
        <v>0</v>
      </c>
      <c r="D43" s="18">
        <f>C43*515*0.001*0.6</f>
        <v>0</v>
      </c>
      <c r="E43" s="18">
        <f>D43*40*0.001</f>
        <v>0</v>
      </c>
      <c r="F43" s="18">
        <f>D43*1.5*0.001</f>
        <v>0</v>
      </c>
      <c r="G43" s="18">
        <f>D43*0.2*0.001</f>
        <v>0</v>
      </c>
      <c r="H43" s="18">
        <f>D43*0.03*0.001</f>
        <v>0</v>
      </c>
      <c r="I43" s="18">
        <f>D43*0.22*0.001</f>
        <v>0</v>
      </c>
      <c r="J43" s="18">
        <f>D43*0.02*0.001</f>
        <v>0</v>
      </c>
      <c r="K43" s="18">
        <f>D43*45*0.001</f>
        <v>0</v>
      </c>
      <c r="L43" s="18">
        <f>D43*1*0.001</f>
        <v>0</v>
      </c>
      <c r="M43" s="19">
        <f t="shared" si="0"/>
        <v>0</v>
      </c>
      <c r="N43" s="20"/>
      <c r="O43" s="15"/>
    </row>
    <row r="44" spans="1:15" ht="15.75">
      <c r="A44" s="3" t="s">
        <v>32</v>
      </c>
      <c r="B44" s="4" t="s">
        <v>16</v>
      </c>
      <c r="C44" s="5">
        <v>0</v>
      </c>
      <c r="D44" s="6">
        <f>C44*515*0.001*0.95</f>
        <v>0</v>
      </c>
      <c r="E44" s="7">
        <f>D44*10*0.001</f>
        <v>0</v>
      </c>
      <c r="F44" s="7">
        <f>D44*0.8*0.001</f>
        <v>0</v>
      </c>
      <c r="G44" s="7">
        <f>D44*0.1*0.001</f>
        <v>0</v>
      </c>
      <c r="H44" s="7">
        <f>D44*0.01*0.001</f>
        <v>0</v>
      </c>
      <c r="I44" s="7">
        <f>D44*0.1*0.001</f>
        <v>0</v>
      </c>
      <c r="J44" s="7">
        <f>D44*0.01*0.001</f>
        <v>0</v>
      </c>
      <c r="K44" s="7">
        <f>D44*5*0.001</f>
        <v>0</v>
      </c>
      <c r="L44" s="7">
        <f>D44*0*0.001</f>
        <v>0</v>
      </c>
      <c r="M44" s="8">
        <f t="shared" si="0"/>
        <v>0</v>
      </c>
      <c r="N44" s="9">
        <f>SUM(M44:M46)</f>
        <v>0</v>
      </c>
      <c r="O44" s="3">
        <f>IF(N44&lt;500,1,IF(N44&lt;1000,2,IF(N44&lt;1500,3,IF(N44&lt;2000,4,5))))</f>
        <v>1</v>
      </c>
    </row>
    <row r="45" spans="1:15" ht="15.75">
      <c r="A45" s="10"/>
      <c r="B45" s="11" t="s">
        <v>17</v>
      </c>
      <c r="C45" s="5">
        <v>0</v>
      </c>
      <c r="D45" s="6">
        <f>C45*515*0.001*0.85</f>
        <v>0</v>
      </c>
      <c r="E45" s="12">
        <f>D45*30*0.001</f>
        <v>0</v>
      </c>
      <c r="F45" s="12">
        <f>D45*1*0.001</f>
        <v>0</v>
      </c>
      <c r="G45" s="12">
        <f>D45*0.2*0.001</f>
        <v>0</v>
      </c>
      <c r="H45" s="12">
        <f>D45*0.04*0.001</f>
        <v>0</v>
      </c>
      <c r="I45" s="12">
        <f>D45*0.15*0.001</f>
        <v>0</v>
      </c>
      <c r="J45" s="12">
        <f>D45*0.015*0.001</f>
        <v>0</v>
      </c>
      <c r="K45" s="12">
        <f>D45*70*0.001</f>
        <v>0</v>
      </c>
      <c r="L45" s="12">
        <f>D45*0.6*0.001</f>
        <v>0</v>
      </c>
      <c r="M45" s="13">
        <f t="shared" si="0"/>
        <v>0</v>
      </c>
      <c r="N45" s="14"/>
      <c r="O45" s="10"/>
    </row>
    <row r="46" spans="1:15" ht="16.5" thickBot="1">
      <c r="A46" s="15"/>
      <c r="B46" s="16" t="s">
        <v>18</v>
      </c>
      <c r="C46" s="17">
        <v>0</v>
      </c>
      <c r="D46" s="18">
        <f>C46*515*0.001*0.6</f>
        <v>0</v>
      </c>
      <c r="E46" s="18">
        <f>D46*40*0.001</f>
        <v>0</v>
      </c>
      <c r="F46" s="18">
        <f>D46*1.5*0.001</f>
        <v>0</v>
      </c>
      <c r="G46" s="18">
        <f>D46*0.2*0.001</f>
        <v>0</v>
      </c>
      <c r="H46" s="18">
        <f>D46*0.03*0.001</f>
        <v>0</v>
      </c>
      <c r="I46" s="18">
        <f>D46*0.22*0.001</f>
        <v>0</v>
      </c>
      <c r="J46" s="18">
        <f>D46*0.02*0.001</f>
        <v>0</v>
      </c>
      <c r="K46" s="18">
        <f>D46*45*0.001</f>
        <v>0</v>
      </c>
      <c r="L46" s="18">
        <f>D46*1*0.001</f>
        <v>0</v>
      </c>
      <c r="M46" s="19">
        <f t="shared" si="0"/>
        <v>0</v>
      </c>
      <c r="N46" s="20"/>
      <c r="O46" s="15"/>
    </row>
    <row r="47" spans="1:15" ht="15.75">
      <c r="A47" s="3" t="s">
        <v>33</v>
      </c>
      <c r="B47" s="4" t="s">
        <v>16</v>
      </c>
      <c r="C47" s="5">
        <v>0</v>
      </c>
      <c r="D47" s="6">
        <f>C47*515*0.001*0.95</f>
        <v>0</v>
      </c>
      <c r="E47" s="7">
        <f>D47*10*0.001</f>
        <v>0</v>
      </c>
      <c r="F47" s="7">
        <f>D47*0.8*0.001</f>
        <v>0</v>
      </c>
      <c r="G47" s="7">
        <f>D47*0.1*0.001</f>
        <v>0</v>
      </c>
      <c r="H47" s="7">
        <f>D47*0.01*0.001</f>
        <v>0</v>
      </c>
      <c r="I47" s="7">
        <f>D47*0.1*0.001</f>
        <v>0</v>
      </c>
      <c r="J47" s="7">
        <f>D47*0.01*0.001</f>
        <v>0</v>
      </c>
      <c r="K47" s="7">
        <f>D47*5*0.001</f>
        <v>0</v>
      </c>
      <c r="L47" s="7">
        <f>D47*0*0.001</f>
        <v>0</v>
      </c>
      <c r="M47" s="8">
        <f t="shared" si="0"/>
        <v>0</v>
      </c>
      <c r="N47" s="9">
        <f>SUM(M47:M49)</f>
        <v>0</v>
      </c>
      <c r="O47" s="3">
        <f>IF(N47&lt;500,1,IF(N47&lt;1000,2,IF(N47&lt;1500,3,IF(N47&lt;2000,4,5))))</f>
        <v>1</v>
      </c>
    </row>
    <row r="48" spans="1:15" ht="15.75">
      <c r="A48" s="10"/>
      <c r="B48" s="11" t="s">
        <v>17</v>
      </c>
      <c r="C48" s="5">
        <v>0</v>
      </c>
      <c r="D48" s="6">
        <f>C48*515*0.001*0.85</f>
        <v>0</v>
      </c>
      <c r="E48" s="12">
        <f>D48*30*0.001</f>
        <v>0</v>
      </c>
      <c r="F48" s="12">
        <f>D48*1*0.001</f>
        <v>0</v>
      </c>
      <c r="G48" s="12">
        <f>D48*0.2*0.001</f>
        <v>0</v>
      </c>
      <c r="H48" s="12">
        <f>D48*0.04*0.001</f>
        <v>0</v>
      </c>
      <c r="I48" s="12">
        <f>D48*0.15*0.001</f>
        <v>0</v>
      </c>
      <c r="J48" s="12">
        <f>D48*0.015*0.001</f>
        <v>0</v>
      </c>
      <c r="K48" s="12">
        <f>D48*70*0.001</f>
        <v>0</v>
      </c>
      <c r="L48" s="12">
        <f>D48*0.6*0.001</f>
        <v>0</v>
      </c>
      <c r="M48" s="13">
        <f t="shared" si="0"/>
        <v>0</v>
      </c>
      <c r="N48" s="14"/>
      <c r="O48" s="10"/>
    </row>
    <row r="49" spans="1:15" ht="16.5" thickBot="1">
      <c r="A49" s="15"/>
      <c r="B49" s="16" t="s">
        <v>18</v>
      </c>
      <c r="C49" s="17">
        <v>0</v>
      </c>
      <c r="D49" s="18">
        <f>C49*515*0.001*0.6</f>
        <v>0</v>
      </c>
      <c r="E49" s="18">
        <f>D49*40*0.001</f>
        <v>0</v>
      </c>
      <c r="F49" s="18">
        <f>D49*1.5*0.001</f>
        <v>0</v>
      </c>
      <c r="G49" s="18">
        <f>D49*0.2*0.001</f>
        <v>0</v>
      </c>
      <c r="H49" s="18">
        <f>D49*0.03*0.001</f>
        <v>0</v>
      </c>
      <c r="I49" s="18">
        <f>D49*0.22*0.001</f>
        <v>0</v>
      </c>
      <c r="J49" s="18">
        <f>D49*0.02*0.001</f>
        <v>0</v>
      </c>
      <c r="K49" s="18">
        <f>D49*45*0.001</f>
        <v>0</v>
      </c>
      <c r="L49" s="18">
        <f>D49*1*0.001</f>
        <v>0</v>
      </c>
      <c r="M49" s="19">
        <f t="shared" si="0"/>
        <v>0</v>
      </c>
      <c r="N49" s="20"/>
      <c r="O49" s="15"/>
    </row>
    <row r="50" spans="1:15" ht="15.75">
      <c r="A50" s="3" t="s">
        <v>34</v>
      </c>
      <c r="B50" s="4" t="s">
        <v>16</v>
      </c>
      <c r="C50" s="5">
        <v>170</v>
      </c>
      <c r="D50" s="6">
        <f>C50*515*0.001*0.95</f>
        <v>83.1725</v>
      </c>
      <c r="E50" s="7">
        <f>D50*10*0.001</f>
        <v>0.831725</v>
      </c>
      <c r="F50" s="7">
        <f>D50*0.8*0.001</f>
        <v>0.066538</v>
      </c>
      <c r="G50" s="7">
        <f>D50*0.1*0.001</f>
        <v>0.00831725</v>
      </c>
      <c r="H50" s="7">
        <f>D50*0.01*0.001</f>
        <v>0.0008317250000000001</v>
      </c>
      <c r="I50" s="7">
        <f>D50*0.1*0.001</f>
        <v>0.00831725</v>
      </c>
      <c r="J50" s="7">
        <f>D50*0.01*0.001</f>
        <v>0.0008317250000000001</v>
      </c>
      <c r="K50" s="7">
        <f>D50*5*0.001</f>
        <v>0.4158625</v>
      </c>
      <c r="L50" s="7">
        <f>D50*0*0.001</f>
        <v>0</v>
      </c>
      <c r="M50" s="8">
        <f t="shared" si="0"/>
        <v>1.33242345</v>
      </c>
      <c r="N50" s="9">
        <f>SUM(M50:M52)</f>
        <v>73.17859964875001</v>
      </c>
      <c r="O50" s="3">
        <f>IF(N50&lt;500,1,IF(N50&lt;1000,2,IF(N50&lt;1500,3,IF(N50&lt;2000,4,5))))</f>
        <v>1</v>
      </c>
    </row>
    <row r="51" spans="1:15" ht="15.75">
      <c r="A51" s="10"/>
      <c r="B51" s="11" t="s">
        <v>17</v>
      </c>
      <c r="C51" s="5">
        <v>1609</v>
      </c>
      <c r="D51" s="6">
        <f>C51*515*0.001*0.85</f>
        <v>704.33975</v>
      </c>
      <c r="E51" s="12">
        <f>D51*30*0.001</f>
        <v>21.1301925</v>
      </c>
      <c r="F51" s="12">
        <f>D51*1*0.001</f>
        <v>0.70433975</v>
      </c>
      <c r="G51" s="12">
        <f>D51*0.2*0.001</f>
        <v>0.14086795000000002</v>
      </c>
      <c r="H51" s="12">
        <f>D51*0.04*0.001</f>
        <v>0.028173590000000002</v>
      </c>
      <c r="I51" s="12">
        <f>D51*0.15*0.001</f>
        <v>0.10565096249999999</v>
      </c>
      <c r="J51" s="12">
        <f>D51*0.015*0.001</f>
        <v>0.01056509625</v>
      </c>
      <c r="K51" s="12">
        <f>D51*70*0.001</f>
        <v>49.303782500000004</v>
      </c>
      <c r="L51" s="12">
        <f>D51*0.6*0.001</f>
        <v>0.42260384999999995</v>
      </c>
      <c r="M51" s="13">
        <f t="shared" si="0"/>
        <v>71.84617619875002</v>
      </c>
      <c r="N51" s="14"/>
      <c r="O51" s="10"/>
    </row>
    <row r="52" spans="1:15" ht="16.5" thickBot="1">
      <c r="A52" s="15"/>
      <c r="B52" s="16" t="s">
        <v>18</v>
      </c>
      <c r="C52" s="17">
        <v>0</v>
      </c>
      <c r="D52" s="18">
        <f>C52*515*0.001*0.6</f>
        <v>0</v>
      </c>
      <c r="E52" s="18">
        <f>D52*40*0.001</f>
        <v>0</v>
      </c>
      <c r="F52" s="18">
        <f>D52*1.5*0.001</f>
        <v>0</v>
      </c>
      <c r="G52" s="18">
        <f>D52*0.2*0.001</f>
        <v>0</v>
      </c>
      <c r="H52" s="18">
        <f>D52*0.03*0.001</f>
        <v>0</v>
      </c>
      <c r="I52" s="18">
        <f>D52*0.22*0.001</f>
        <v>0</v>
      </c>
      <c r="J52" s="18">
        <f>D52*0.02*0.001</f>
        <v>0</v>
      </c>
      <c r="K52" s="18">
        <f>D52*45*0.001</f>
        <v>0</v>
      </c>
      <c r="L52" s="18">
        <f>D52*1*0.001</f>
        <v>0</v>
      </c>
      <c r="M52" s="19">
        <f t="shared" si="0"/>
        <v>0</v>
      </c>
      <c r="N52" s="20"/>
      <c r="O52" s="15"/>
    </row>
    <row r="53" spans="1:15" ht="15.75">
      <c r="A53" s="3" t="s">
        <v>35</v>
      </c>
      <c r="B53" s="4" t="s">
        <v>16</v>
      </c>
      <c r="C53" s="5">
        <v>0</v>
      </c>
      <c r="D53" s="6">
        <f>C53*515*0.001*0.95</f>
        <v>0</v>
      </c>
      <c r="E53" s="7">
        <f>D53*10*0.001</f>
        <v>0</v>
      </c>
      <c r="F53" s="7">
        <f>D53*0.8*0.001</f>
        <v>0</v>
      </c>
      <c r="G53" s="7">
        <f>D53*0.1*0.001</f>
        <v>0</v>
      </c>
      <c r="H53" s="7">
        <f>D53*0.01*0.001</f>
        <v>0</v>
      </c>
      <c r="I53" s="7">
        <f>D53*0.1*0.001</f>
        <v>0</v>
      </c>
      <c r="J53" s="7">
        <f>D53*0.01*0.001</f>
        <v>0</v>
      </c>
      <c r="K53" s="7">
        <f>D53*5*0.001</f>
        <v>0</v>
      </c>
      <c r="L53" s="7">
        <f>D53*0*0.001</f>
        <v>0</v>
      </c>
      <c r="M53" s="8">
        <f t="shared" si="0"/>
        <v>0</v>
      </c>
      <c r="N53" s="9">
        <f>SUM(M53:M55)</f>
        <v>27.90793046875</v>
      </c>
      <c r="O53" s="3">
        <f>IF(N53&lt;500,1,IF(N53&lt;1000,2,IF(N53&lt;1500,3,IF(N53&lt;2000,4,5))))</f>
        <v>1</v>
      </c>
    </row>
    <row r="54" spans="1:15" ht="15.75">
      <c r="A54" s="10"/>
      <c r="B54" s="11" t="s">
        <v>17</v>
      </c>
      <c r="C54" s="5">
        <v>625</v>
      </c>
      <c r="D54" s="6">
        <f>C54*515*0.001*0.85</f>
        <v>273.59375</v>
      </c>
      <c r="E54" s="12">
        <f>D54*30*0.001</f>
        <v>8.2078125</v>
      </c>
      <c r="F54" s="12">
        <f>D54*1*0.001</f>
        <v>0.27359375</v>
      </c>
      <c r="G54" s="12">
        <f>D54*0.2*0.001</f>
        <v>0.054718750000000003</v>
      </c>
      <c r="H54" s="12">
        <f>D54*0.04*0.001</f>
        <v>0.01094375</v>
      </c>
      <c r="I54" s="12">
        <f>D54*0.15*0.001</f>
        <v>0.0410390625</v>
      </c>
      <c r="J54" s="12">
        <f>D54*0.015*0.001</f>
        <v>0.00410390625</v>
      </c>
      <c r="K54" s="12">
        <f>D54*70*0.001</f>
        <v>19.1515625</v>
      </c>
      <c r="L54" s="12">
        <f>D54*0.6*0.001</f>
        <v>0.16415625</v>
      </c>
      <c r="M54" s="13">
        <f t="shared" si="0"/>
        <v>27.90793046875</v>
      </c>
      <c r="N54" s="14"/>
      <c r="O54" s="10"/>
    </row>
    <row r="55" spans="1:15" ht="16.5" thickBot="1">
      <c r="A55" s="15"/>
      <c r="B55" s="16" t="s">
        <v>18</v>
      </c>
      <c r="C55" s="17">
        <v>0</v>
      </c>
      <c r="D55" s="18">
        <f>C55*515*0.001*0.6</f>
        <v>0</v>
      </c>
      <c r="E55" s="18">
        <f>D55*40*0.001</f>
        <v>0</v>
      </c>
      <c r="F55" s="18">
        <f>D55*1.5*0.001</f>
        <v>0</v>
      </c>
      <c r="G55" s="18">
        <f>D55*0.2*0.001</f>
        <v>0</v>
      </c>
      <c r="H55" s="18">
        <f>D55*0.03*0.001</f>
        <v>0</v>
      </c>
      <c r="I55" s="18">
        <f>D55*0.22*0.001</f>
        <v>0</v>
      </c>
      <c r="J55" s="18">
        <f>D55*0.02*0.001</f>
        <v>0</v>
      </c>
      <c r="K55" s="18">
        <f>D55*45*0.001</f>
        <v>0</v>
      </c>
      <c r="L55" s="18">
        <f>D55*1*0.001</f>
        <v>0</v>
      </c>
      <c r="M55" s="19">
        <f t="shared" si="0"/>
        <v>0</v>
      </c>
      <c r="N55" s="20"/>
      <c r="O55" s="15"/>
    </row>
    <row r="56" spans="1:15" ht="15.75">
      <c r="A56" s="3" t="s">
        <v>36</v>
      </c>
      <c r="B56" s="4" t="s">
        <v>16</v>
      </c>
      <c r="C56" s="5">
        <v>0</v>
      </c>
      <c r="D56" s="6">
        <f>C56*515*0.001*0.95</f>
        <v>0</v>
      </c>
      <c r="E56" s="7">
        <f>D56*10*0.001</f>
        <v>0</v>
      </c>
      <c r="F56" s="7">
        <f>D56*0.8*0.001</f>
        <v>0</v>
      </c>
      <c r="G56" s="7">
        <f>D56*0.1*0.001</f>
        <v>0</v>
      </c>
      <c r="H56" s="7">
        <f>D56*0.01*0.001</f>
        <v>0</v>
      </c>
      <c r="I56" s="7">
        <f>D56*0.1*0.001</f>
        <v>0</v>
      </c>
      <c r="J56" s="7">
        <f>D56*0.01*0.001</f>
        <v>0</v>
      </c>
      <c r="K56" s="7">
        <f>D56*5*0.001</f>
        <v>0</v>
      </c>
      <c r="L56" s="7">
        <f>D56*0*0.001</f>
        <v>0</v>
      </c>
      <c r="M56" s="8">
        <f t="shared" si="0"/>
        <v>0</v>
      </c>
      <c r="N56" s="9">
        <f>SUM(M56:M58)</f>
        <v>20.22766800375</v>
      </c>
      <c r="O56" s="3">
        <f>IF(N56&lt;500,1,IF(N56&lt;1000,2,IF(N56&lt;1500,3,IF(N56&lt;2000,4,5))))</f>
        <v>1</v>
      </c>
    </row>
    <row r="57" spans="1:15" ht="15.75">
      <c r="A57" s="10"/>
      <c r="B57" s="11" t="s">
        <v>17</v>
      </c>
      <c r="C57" s="5">
        <v>453</v>
      </c>
      <c r="D57" s="6">
        <f>C57*515*0.001*0.85</f>
        <v>198.30075000000002</v>
      </c>
      <c r="E57" s="12">
        <f>D57*30*0.001</f>
        <v>5.949022500000001</v>
      </c>
      <c r="F57" s="12">
        <f>D57*1*0.001</f>
        <v>0.19830075000000003</v>
      </c>
      <c r="G57" s="12">
        <f>D57*0.2*0.001</f>
        <v>0.03966015000000001</v>
      </c>
      <c r="H57" s="12">
        <f>D57*0.04*0.001</f>
        <v>0.007932030000000001</v>
      </c>
      <c r="I57" s="12">
        <f>D57*0.15*0.001</f>
        <v>0.0297451125</v>
      </c>
      <c r="J57" s="12">
        <f>D57*0.015*0.001</f>
        <v>0.0029745112500000003</v>
      </c>
      <c r="K57" s="12">
        <f>D57*70*0.001</f>
        <v>13.881052500000003</v>
      </c>
      <c r="L57" s="12">
        <f>D57*0.6*0.001</f>
        <v>0.11898045</v>
      </c>
      <c r="M57" s="13">
        <f t="shared" si="0"/>
        <v>20.22766800375</v>
      </c>
      <c r="N57" s="14"/>
      <c r="O57" s="10"/>
    </row>
    <row r="58" spans="1:15" ht="16.5" thickBot="1">
      <c r="A58" s="15"/>
      <c r="B58" s="16" t="s">
        <v>18</v>
      </c>
      <c r="C58" s="17">
        <v>0</v>
      </c>
      <c r="D58" s="18">
        <f>C58*515*0.001*0.6</f>
        <v>0</v>
      </c>
      <c r="E58" s="18">
        <f>D58*40*0.001</f>
        <v>0</v>
      </c>
      <c r="F58" s="18">
        <f>D58*1.5*0.001</f>
        <v>0</v>
      </c>
      <c r="G58" s="18">
        <f>D58*0.2*0.001</f>
        <v>0</v>
      </c>
      <c r="H58" s="18">
        <f>D58*0.03*0.001</f>
        <v>0</v>
      </c>
      <c r="I58" s="18">
        <f>D58*0.22*0.001</f>
        <v>0</v>
      </c>
      <c r="J58" s="18">
        <f>D58*0.02*0.001</f>
        <v>0</v>
      </c>
      <c r="K58" s="18">
        <f>D58*45*0.001</f>
        <v>0</v>
      </c>
      <c r="L58" s="18">
        <f>D58*1*0.001</f>
        <v>0</v>
      </c>
      <c r="M58" s="19">
        <f t="shared" si="0"/>
        <v>0</v>
      </c>
      <c r="N58" s="20"/>
      <c r="O58" s="15"/>
    </row>
    <row r="59" spans="1:15" ht="15.75">
      <c r="A59" s="3" t="s">
        <v>37</v>
      </c>
      <c r="B59" s="4" t="s">
        <v>16</v>
      </c>
      <c r="C59" s="5">
        <v>0</v>
      </c>
      <c r="D59" s="6">
        <f>C59*515*0.001*0.95</f>
        <v>0</v>
      </c>
      <c r="E59" s="7">
        <f>D59*10*0.001</f>
        <v>0</v>
      </c>
      <c r="F59" s="7">
        <f>D59*0.8*0.001</f>
        <v>0</v>
      </c>
      <c r="G59" s="7">
        <f>D59*0.1*0.001</f>
        <v>0</v>
      </c>
      <c r="H59" s="7">
        <f>D59*0.01*0.001</f>
        <v>0</v>
      </c>
      <c r="I59" s="7">
        <f>D59*0.1*0.001</f>
        <v>0</v>
      </c>
      <c r="J59" s="7">
        <f>D59*0.01*0.001</f>
        <v>0</v>
      </c>
      <c r="K59" s="7">
        <f>D59*5*0.001</f>
        <v>0</v>
      </c>
      <c r="L59" s="7">
        <f>D59*0*0.001</f>
        <v>0</v>
      </c>
      <c r="M59" s="8">
        <f t="shared" si="0"/>
        <v>0</v>
      </c>
      <c r="N59" s="9">
        <f>SUM(M59:M61)</f>
        <v>9.778938836250001</v>
      </c>
      <c r="O59" s="3">
        <f>IF(N59&lt;500,1,IF(N59&lt;1000,2,IF(N59&lt;1500,3,IF(N59&lt;2000,4,5))))</f>
        <v>1</v>
      </c>
    </row>
    <row r="60" spans="1:15" ht="15.75">
      <c r="A60" s="10"/>
      <c r="B60" s="11" t="s">
        <v>17</v>
      </c>
      <c r="C60" s="5">
        <v>219</v>
      </c>
      <c r="D60" s="6">
        <f>C60*515*0.001*0.85</f>
        <v>95.86725</v>
      </c>
      <c r="E60" s="12">
        <f>D60*30*0.001</f>
        <v>2.8760175</v>
      </c>
      <c r="F60" s="12">
        <f>D60*1*0.001</f>
        <v>0.09586725</v>
      </c>
      <c r="G60" s="12">
        <f>D60*0.2*0.001</f>
        <v>0.019173449999999998</v>
      </c>
      <c r="H60" s="12">
        <f>D60*0.04*0.001</f>
        <v>0.0038346900000000004</v>
      </c>
      <c r="I60" s="12">
        <f>D60*0.15*0.001</f>
        <v>0.014380087500000001</v>
      </c>
      <c r="J60" s="12">
        <f>D60*0.015*0.001</f>
        <v>0.0014380087499999998</v>
      </c>
      <c r="K60" s="12">
        <f>D60*70*0.001</f>
        <v>6.7107075</v>
      </c>
      <c r="L60" s="12">
        <f>D60*0.6*0.001</f>
        <v>0.057520350000000005</v>
      </c>
      <c r="M60" s="13">
        <f t="shared" si="0"/>
        <v>9.778938836250001</v>
      </c>
      <c r="N60" s="14"/>
      <c r="O60" s="10"/>
    </row>
    <row r="61" spans="1:15" ht="16.5" thickBot="1">
      <c r="A61" s="15"/>
      <c r="B61" s="16" t="s">
        <v>18</v>
      </c>
      <c r="C61" s="17">
        <v>0</v>
      </c>
      <c r="D61" s="18">
        <f>C61*515*0.001*0.6</f>
        <v>0</v>
      </c>
      <c r="E61" s="18">
        <f>D61*40*0.001</f>
        <v>0</v>
      </c>
      <c r="F61" s="18">
        <f>D61*1.5*0.001</f>
        <v>0</v>
      </c>
      <c r="G61" s="18">
        <f>D61*0.2*0.001</f>
        <v>0</v>
      </c>
      <c r="H61" s="18">
        <f>D61*0.03*0.001</f>
        <v>0</v>
      </c>
      <c r="I61" s="18">
        <f>D61*0.22*0.001</f>
        <v>0</v>
      </c>
      <c r="J61" s="18">
        <f>D61*0.02*0.001</f>
        <v>0</v>
      </c>
      <c r="K61" s="18">
        <f>D61*45*0.001</f>
        <v>0</v>
      </c>
      <c r="L61" s="18">
        <f>D61*1*0.001</f>
        <v>0</v>
      </c>
      <c r="M61" s="19">
        <f t="shared" si="0"/>
        <v>0</v>
      </c>
      <c r="N61" s="20"/>
      <c r="O61" s="15"/>
    </row>
    <row r="62" spans="1:15" ht="15.75">
      <c r="A62" s="3" t="s">
        <v>38</v>
      </c>
      <c r="B62" s="4" t="s">
        <v>16</v>
      </c>
      <c r="C62" s="5">
        <v>1080</v>
      </c>
      <c r="D62" s="6">
        <f>C62*515*0.001*0.95</f>
        <v>528.39</v>
      </c>
      <c r="E62" s="7">
        <f>D62*10*0.001</f>
        <v>5.2839</v>
      </c>
      <c r="F62" s="7">
        <f>D62*0.8*0.001</f>
        <v>0.422712</v>
      </c>
      <c r="G62" s="7">
        <f>D62*0.1*0.001</f>
        <v>0.052839</v>
      </c>
      <c r="H62" s="7">
        <f>D62*0.01*0.001</f>
        <v>0.0052839</v>
      </c>
      <c r="I62" s="7">
        <f>D62*0.1*0.001</f>
        <v>0.052839</v>
      </c>
      <c r="J62" s="7">
        <f>D62*0.01*0.001</f>
        <v>0.0052839</v>
      </c>
      <c r="K62" s="7">
        <f>D62*5*0.001</f>
        <v>2.64195</v>
      </c>
      <c r="L62" s="7">
        <f>D62*0*0.001</f>
        <v>0</v>
      </c>
      <c r="M62" s="8">
        <f t="shared" si="0"/>
        <v>8.464807799999999</v>
      </c>
      <c r="N62" s="9">
        <f>SUM(M62:M64)</f>
        <v>8.464807799999999</v>
      </c>
      <c r="O62" s="3">
        <f>IF(N62&lt;500,1,IF(N62&lt;1000,2,IF(N62&lt;1500,3,IF(N62&lt;2000,4,5))))</f>
        <v>1</v>
      </c>
    </row>
    <row r="63" spans="1:15" ht="15.75">
      <c r="A63" s="10"/>
      <c r="B63" s="11" t="s">
        <v>17</v>
      </c>
      <c r="C63" s="5">
        <v>0</v>
      </c>
      <c r="D63" s="6">
        <f>C63*515*0.001*0.85</f>
        <v>0</v>
      </c>
      <c r="E63" s="12">
        <f>D63*30*0.001</f>
        <v>0</v>
      </c>
      <c r="F63" s="12">
        <f>D63*1*0.001</f>
        <v>0</v>
      </c>
      <c r="G63" s="12">
        <f>D63*0.2*0.001</f>
        <v>0</v>
      </c>
      <c r="H63" s="12">
        <f>D63*0.04*0.001</f>
        <v>0</v>
      </c>
      <c r="I63" s="12">
        <f>D63*0.15*0.001</f>
        <v>0</v>
      </c>
      <c r="J63" s="12">
        <f>D63*0.015*0.001</f>
        <v>0</v>
      </c>
      <c r="K63" s="12">
        <f>D63*70*0.001</f>
        <v>0</v>
      </c>
      <c r="L63" s="12">
        <f>D63*0.6*0.001</f>
        <v>0</v>
      </c>
      <c r="M63" s="13">
        <f t="shared" si="0"/>
        <v>0</v>
      </c>
      <c r="N63" s="14"/>
      <c r="O63" s="10"/>
    </row>
    <row r="64" spans="1:15" ht="16.5" thickBot="1">
      <c r="A64" s="15"/>
      <c r="B64" s="16" t="s">
        <v>18</v>
      </c>
      <c r="C64" s="17">
        <v>0</v>
      </c>
      <c r="D64" s="18">
        <f>C64*515*0.001*0.6</f>
        <v>0</v>
      </c>
      <c r="E64" s="18">
        <f>D64*40*0.001</f>
        <v>0</v>
      </c>
      <c r="F64" s="18">
        <f>D64*1.5*0.001</f>
        <v>0</v>
      </c>
      <c r="G64" s="18">
        <f>D64*0.2*0.001</f>
        <v>0</v>
      </c>
      <c r="H64" s="18">
        <f>D64*0.03*0.001</f>
        <v>0</v>
      </c>
      <c r="I64" s="18">
        <f>D64*0.22*0.001</f>
        <v>0</v>
      </c>
      <c r="J64" s="18">
        <f>D64*0.02*0.001</f>
        <v>0</v>
      </c>
      <c r="K64" s="18">
        <f>D64*45*0.001</f>
        <v>0</v>
      </c>
      <c r="L64" s="18">
        <f>D64*1*0.001</f>
        <v>0</v>
      </c>
      <c r="M64" s="19">
        <f t="shared" si="0"/>
        <v>0</v>
      </c>
      <c r="N64" s="20"/>
      <c r="O64" s="15"/>
    </row>
    <row r="65" spans="1:15" ht="15.75">
      <c r="A65" s="3" t="s">
        <v>39</v>
      </c>
      <c r="B65" s="4" t="s">
        <v>16</v>
      </c>
      <c r="C65" s="5">
        <v>5131</v>
      </c>
      <c r="D65" s="6">
        <f>C65*515*0.001*0.95</f>
        <v>2510.34175</v>
      </c>
      <c r="E65" s="7">
        <f>D65*10*0.001</f>
        <v>25.1034175</v>
      </c>
      <c r="F65" s="7">
        <f>D65*0.8*0.001</f>
        <v>2.0082734</v>
      </c>
      <c r="G65" s="7">
        <f>D65*0.1*0.001</f>
        <v>0.251034175</v>
      </c>
      <c r="H65" s="7">
        <f>D65*0.01*0.001</f>
        <v>0.025103417500000003</v>
      </c>
      <c r="I65" s="7">
        <f>D65*0.1*0.001</f>
        <v>0.251034175</v>
      </c>
      <c r="J65" s="7">
        <f>D65*0.01*0.001</f>
        <v>0.025103417500000003</v>
      </c>
      <c r="K65" s="7">
        <f>D65*5*0.001</f>
        <v>12.55170875</v>
      </c>
      <c r="L65" s="7">
        <f>D65*0*0.001</f>
        <v>0</v>
      </c>
      <c r="M65" s="8">
        <f t="shared" si="0"/>
        <v>40.215674835</v>
      </c>
      <c r="N65" s="9">
        <f>SUM(M65:M67)</f>
        <v>354.4591970325001</v>
      </c>
      <c r="O65" s="3">
        <f>IF(N65&lt;500,1,IF(N65&lt;1000,2,IF(N65&lt;1500,3,IF(N65&lt;2000,4,5))))</f>
        <v>1</v>
      </c>
    </row>
    <row r="66" spans="1:15" ht="15.75">
      <c r="A66" s="10"/>
      <c r="B66" s="11" t="s">
        <v>17</v>
      </c>
      <c r="C66" s="5">
        <v>5946</v>
      </c>
      <c r="D66" s="6">
        <f>C66*515*0.001*0.85</f>
        <v>2602.8615</v>
      </c>
      <c r="E66" s="12">
        <f>D66*30*0.001</f>
        <v>78.085845</v>
      </c>
      <c r="F66" s="12">
        <f>D66*1*0.001</f>
        <v>2.6028615</v>
      </c>
      <c r="G66" s="12">
        <f>D66*0.2*0.001</f>
        <v>0.5205723000000001</v>
      </c>
      <c r="H66" s="12">
        <f>D66*0.04*0.001</f>
        <v>0.10411446</v>
      </c>
      <c r="I66" s="12">
        <f>D66*0.15*0.001</f>
        <v>0.390429225</v>
      </c>
      <c r="J66" s="12">
        <f>D66*0.015*0.001</f>
        <v>0.039042922499999994</v>
      </c>
      <c r="K66" s="12">
        <f>D66*70*0.001</f>
        <v>182.200305</v>
      </c>
      <c r="L66" s="12">
        <f>D66*0.6*0.001</f>
        <v>1.5617169</v>
      </c>
      <c r="M66" s="13">
        <f t="shared" si="0"/>
        <v>265.50488730750004</v>
      </c>
      <c r="N66" s="14"/>
      <c r="O66" s="10"/>
    </row>
    <row r="67" spans="1:15" ht="16.5" thickBot="1">
      <c r="A67" s="15"/>
      <c r="B67" s="16" t="s">
        <v>18</v>
      </c>
      <c r="C67" s="17">
        <v>1793</v>
      </c>
      <c r="D67" s="18">
        <f>C67*515*0.001*0.6</f>
        <v>554.0369999999999</v>
      </c>
      <c r="E67" s="18">
        <f>D67*40*0.001</f>
        <v>22.161479999999997</v>
      </c>
      <c r="F67" s="18">
        <f>D67*1.5*0.001</f>
        <v>0.8310555</v>
      </c>
      <c r="G67" s="18">
        <f>D67*0.2*0.001</f>
        <v>0.11080739999999999</v>
      </c>
      <c r="H67" s="18">
        <f>D67*0.03*0.001</f>
        <v>0.016621109999999998</v>
      </c>
      <c r="I67" s="18">
        <f>D67*0.22*0.001</f>
        <v>0.12188813999999998</v>
      </c>
      <c r="J67" s="18">
        <f>D67*0.02*0.001</f>
        <v>0.011080739999999999</v>
      </c>
      <c r="K67" s="18">
        <f>D67*45*0.001</f>
        <v>24.931665</v>
      </c>
      <c r="L67" s="18">
        <f>D67*1*0.001</f>
        <v>0.5540369999999999</v>
      </c>
      <c r="M67" s="19">
        <f t="shared" si="0"/>
        <v>48.73863488999999</v>
      </c>
      <c r="N67" s="20"/>
      <c r="O67" s="15"/>
    </row>
  </sheetData>
  <mergeCells count="66">
    <mergeCell ref="A62:A64"/>
    <mergeCell ref="N62:N64"/>
    <mergeCell ref="O62:O64"/>
    <mergeCell ref="A65:A67"/>
    <mergeCell ref="N65:N67"/>
    <mergeCell ref="O65:O67"/>
    <mergeCell ref="A56:A58"/>
    <mergeCell ref="N56:N58"/>
    <mergeCell ref="O56:O58"/>
    <mergeCell ref="A59:A61"/>
    <mergeCell ref="N59:N61"/>
    <mergeCell ref="O59:O61"/>
    <mergeCell ref="A50:A52"/>
    <mergeCell ref="N50:N52"/>
    <mergeCell ref="O50:O52"/>
    <mergeCell ref="A53:A55"/>
    <mergeCell ref="N53:N55"/>
    <mergeCell ref="O53:O55"/>
    <mergeCell ref="A44:A46"/>
    <mergeCell ref="N44:N46"/>
    <mergeCell ref="O44:O46"/>
    <mergeCell ref="A47:A49"/>
    <mergeCell ref="N47:N49"/>
    <mergeCell ref="O47:O49"/>
    <mergeCell ref="A38:A40"/>
    <mergeCell ref="N38:N40"/>
    <mergeCell ref="O38:O40"/>
    <mergeCell ref="A41:A43"/>
    <mergeCell ref="N41:N43"/>
    <mergeCell ref="O41:O43"/>
    <mergeCell ref="A32:A34"/>
    <mergeCell ref="N32:N34"/>
    <mergeCell ref="O32:O34"/>
    <mergeCell ref="A35:A37"/>
    <mergeCell ref="N35:N37"/>
    <mergeCell ref="O35:O37"/>
    <mergeCell ref="A26:A28"/>
    <mergeCell ref="N26:N28"/>
    <mergeCell ref="O26:O28"/>
    <mergeCell ref="A29:A31"/>
    <mergeCell ref="N29:N31"/>
    <mergeCell ref="O29:O31"/>
    <mergeCell ref="A20:A22"/>
    <mergeCell ref="N20:N22"/>
    <mergeCell ref="O20:O22"/>
    <mergeCell ref="A23:A25"/>
    <mergeCell ref="N23:N25"/>
    <mergeCell ref="O23:O25"/>
    <mergeCell ref="A14:A16"/>
    <mergeCell ref="N14:N16"/>
    <mergeCell ref="O14:O16"/>
    <mergeCell ref="A17:A19"/>
    <mergeCell ref="N17:N19"/>
    <mergeCell ref="O17:O19"/>
    <mergeCell ref="A8:A10"/>
    <mergeCell ref="N8:N10"/>
    <mergeCell ref="O8:O10"/>
    <mergeCell ref="A11:A13"/>
    <mergeCell ref="N11:N13"/>
    <mergeCell ref="O11:O13"/>
    <mergeCell ref="A2:A4"/>
    <mergeCell ref="N2:N4"/>
    <mergeCell ref="O2:O4"/>
    <mergeCell ref="A5:A7"/>
    <mergeCell ref="N5:N7"/>
    <mergeCell ref="O5:O7"/>
  </mergeCells>
  <conditionalFormatting sqref="O2:O67">
    <cfRule type="cellIs" priority="1" dxfId="0" operator="equal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50" zoomScaleNormal="50" workbookViewId="0" topLeftCell="A1">
      <selection activeCell="F41" sqref="F41"/>
    </sheetView>
  </sheetViews>
  <sheetFormatPr defaultColWidth="9.140625" defaultRowHeight="12.75"/>
  <cols>
    <col min="1" max="1" width="17.28125" style="0" bestFit="1" customWidth="1"/>
    <col min="2" max="2" width="16.140625" style="0" bestFit="1" customWidth="1"/>
    <col min="3" max="3" width="15.00390625" style="0" bestFit="1" customWidth="1"/>
    <col min="4" max="5" width="17.8515625" style="0" bestFit="1" customWidth="1"/>
    <col min="6" max="6" width="17.00390625" style="0" bestFit="1" customWidth="1"/>
    <col min="7" max="7" width="17.28125" style="0" bestFit="1" customWidth="1"/>
    <col min="8" max="9" width="15.28125" style="0" bestFit="1" customWidth="1"/>
    <col min="10" max="12" width="17.8515625" style="0" bestFit="1" customWidth="1"/>
    <col min="13" max="13" width="10.421875" style="0" bestFit="1" customWidth="1"/>
  </cols>
  <sheetData>
    <row r="1" spans="1:13" ht="64.5" customHeight="1" thickBot="1">
      <c r="A1" s="21" t="s">
        <v>40</v>
      </c>
      <c r="B1" s="21" t="s">
        <v>41</v>
      </c>
      <c r="C1" s="21" t="s">
        <v>42</v>
      </c>
      <c r="D1" s="22" t="s">
        <v>43</v>
      </c>
      <c r="E1" s="22" t="s">
        <v>44</v>
      </c>
      <c r="F1" s="22" t="s">
        <v>45</v>
      </c>
      <c r="G1" s="22" t="s">
        <v>46</v>
      </c>
      <c r="H1" s="22" t="s">
        <v>47</v>
      </c>
      <c r="I1" s="22" t="s">
        <v>48</v>
      </c>
      <c r="J1" s="22" t="s">
        <v>49</v>
      </c>
      <c r="K1" s="22" t="s">
        <v>50</v>
      </c>
      <c r="L1" s="21" t="s">
        <v>51</v>
      </c>
      <c r="M1" s="21" t="s">
        <v>52</v>
      </c>
    </row>
    <row r="2" spans="1:13" ht="12.75">
      <c r="A2" s="23" t="s">
        <v>15</v>
      </c>
      <c r="B2" t="s">
        <v>53</v>
      </c>
      <c r="C2" t="s">
        <v>54</v>
      </c>
      <c r="D2" s="23">
        <v>1</v>
      </c>
      <c r="E2" s="23">
        <v>1</v>
      </c>
      <c r="F2" s="23">
        <v>1</v>
      </c>
      <c r="G2" s="23">
        <v>5</v>
      </c>
      <c r="H2" s="23">
        <v>1</v>
      </c>
      <c r="I2" s="23">
        <v>5</v>
      </c>
      <c r="J2" s="23">
        <v>1</v>
      </c>
      <c r="K2" s="23">
        <v>5</v>
      </c>
      <c r="L2" s="23">
        <f aca="true" t="shared" si="0" ref="L2:L23">(5*(D2+E2)/2)+(4*(F2+G2)/2)+(2*(H2+I2)/2)+((J2+K2)/2)</f>
        <v>26</v>
      </c>
      <c r="M2" s="23">
        <f>IF(L2&lt;29,3,IF(L2&lt;50,2,IF(L2&gt;49,1,"FEL")))</f>
        <v>3</v>
      </c>
    </row>
    <row r="3" spans="1:13" ht="12.75">
      <c r="A3" s="23" t="s">
        <v>19</v>
      </c>
      <c r="B3" t="s">
        <v>54</v>
      </c>
      <c r="C3" t="s">
        <v>54</v>
      </c>
      <c r="D3" s="23">
        <v>1</v>
      </c>
      <c r="E3" s="23">
        <v>1</v>
      </c>
      <c r="F3" s="23">
        <v>5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>
        <f t="shared" si="0"/>
        <v>40</v>
      </c>
      <c r="M3" s="23">
        <f aca="true" t="shared" si="1" ref="M3:M23">IF(L3&lt;29,3,IF(L3&lt;50,2,IF(L3&gt;49,1,"FEL")))</f>
        <v>2</v>
      </c>
    </row>
    <row r="4" spans="1:13" ht="12.75">
      <c r="A4" s="23" t="s">
        <v>20</v>
      </c>
      <c r="B4" t="s">
        <v>54</v>
      </c>
      <c r="C4" t="s">
        <v>54</v>
      </c>
      <c r="D4" s="23">
        <v>2</v>
      </c>
      <c r="E4" s="23">
        <v>2</v>
      </c>
      <c r="F4" s="23">
        <v>5</v>
      </c>
      <c r="G4" s="23">
        <v>5</v>
      </c>
      <c r="H4" s="23">
        <v>5</v>
      </c>
      <c r="I4" s="23">
        <v>5</v>
      </c>
      <c r="J4" s="23">
        <v>5</v>
      </c>
      <c r="K4" s="23">
        <v>5</v>
      </c>
      <c r="L4" s="23">
        <f t="shared" si="0"/>
        <v>45</v>
      </c>
      <c r="M4" s="23">
        <f t="shared" si="1"/>
        <v>2</v>
      </c>
    </row>
    <row r="5" spans="1:13" ht="12.75">
      <c r="A5" s="23" t="s">
        <v>21</v>
      </c>
      <c r="B5" t="s">
        <v>55</v>
      </c>
      <c r="C5" t="s">
        <v>54</v>
      </c>
      <c r="D5" s="23">
        <v>1</v>
      </c>
      <c r="E5" s="23">
        <v>1</v>
      </c>
      <c r="F5" s="23">
        <v>3</v>
      </c>
      <c r="G5" s="23">
        <v>5</v>
      </c>
      <c r="H5" s="23">
        <v>1</v>
      </c>
      <c r="I5" s="23">
        <v>5</v>
      </c>
      <c r="J5" s="23">
        <v>1</v>
      </c>
      <c r="K5" s="23">
        <v>5</v>
      </c>
      <c r="L5" s="23">
        <f t="shared" si="0"/>
        <v>30</v>
      </c>
      <c r="M5" s="23">
        <f t="shared" si="1"/>
        <v>2</v>
      </c>
    </row>
    <row r="6" spans="1:13" ht="12.75">
      <c r="A6" s="23" t="s">
        <v>22</v>
      </c>
      <c r="B6" t="s">
        <v>55</v>
      </c>
      <c r="C6" t="s">
        <v>54</v>
      </c>
      <c r="D6" s="23">
        <v>1</v>
      </c>
      <c r="E6" s="23">
        <v>1</v>
      </c>
      <c r="F6" s="23">
        <v>3</v>
      </c>
      <c r="G6" s="23">
        <v>5</v>
      </c>
      <c r="H6" s="23">
        <v>1</v>
      </c>
      <c r="I6" s="23">
        <v>5</v>
      </c>
      <c r="J6" s="23">
        <v>1</v>
      </c>
      <c r="K6" s="23">
        <v>5</v>
      </c>
      <c r="L6" s="23">
        <f t="shared" si="0"/>
        <v>30</v>
      </c>
      <c r="M6" s="23">
        <f t="shared" si="1"/>
        <v>2</v>
      </c>
    </row>
    <row r="7" spans="1:13" ht="12.75">
      <c r="A7" s="23" t="s">
        <v>23</v>
      </c>
      <c r="B7" t="s">
        <v>55</v>
      </c>
      <c r="C7" t="s">
        <v>54</v>
      </c>
      <c r="D7" s="23">
        <v>1</v>
      </c>
      <c r="E7" s="23">
        <v>1</v>
      </c>
      <c r="F7" s="23">
        <v>3</v>
      </c>
      <c r="G7" s="23">
        <v>5</v>
      </c>
      <c r="H7" s="23">
        <v>1</v>
      </c>
      <c r="I7" s="23">
        <v>5</v>
      </c>
      <c r="J7" s="23">
        <v>1</v>
      </c>
      <c r="K7" s="23">
        <v>5</v>
      </c>
      <c r="L7" s="23">
        <f t="shared" si="0"/>
        <v>30</v>
      </c>
      <c r="M7" s="23">
        <f t="shared" si="1"/>
        <v>2</v>
      </c>
    </row>
    <row r="8" spans="1:13" ht="12.75">
      <c r="A8" s="23" t="s">
        <v>24</v>
      </c>
      <c r="B8" t="s">
        <v>54</v>
      </c>
      <c r="C8" t="s">
        <v>54</v>
      </c>
      <c r="D8" s="23">
        <v>1</v>
      </c>
      <c r="E8" s="23">
        <v>1</v>
      </c>
      <c r="F8" s="23">
        <v>5</v>
      </c>
      <c r="G8" s="23">
        <v>5</v>
      </c>
      <c r="H8" s="23">
        <v>5</v>
      </c>
      <c r="I8" s="23">
        <v>5</v>
      </c>
      <c r="J8" s="23">
        <v>5</v>
      </c>
      <c r="K8" s="23">
        <v>5</v>
      </c>
      <c r="L8" s="23">
        <f t="shared" si="0"/>
        <v>40</v>
      </c>
      <c r="M8" s="23">
        <f t="shared" si="1"/>
        <v>2</v>
      </c>
    </row>
    <row r="9" spans="1:13" ht="12.75">
      <c r="A9" s="23" t="s">
        <v>25</v>
      </c>
      <c r="B9" t="s">
        <v>54</v>
      </c>
      <c r="C9" t="s">
        <v>54</v>
      </c>
      <c r="D9" s="23">
        <v>1</v>
      </c>
      <c r="E9" s="23">
        <v>1</v>
      </c>
      <c r="F9" s="23">
        <v>5</v>
      </c>
      <c r="G9" s="23">
        <v>5</v>
      </c>
      <c r="H9" s="23">
        <v>5</v>
      </c>
      <c r="I9" s="23">
        <v>5</v>
      </c>
      <c r="J9" s="23">
        <v>5</v>
      </c>
      <c r="K9" s="23">
        <v>5</v>
      </c>
      <c r="L9" s="23">
        <f t="shared" si="0"/>
        <v>40</v>
      </c>
      <c r="M9" s="23">
        <f t="shared" si="1"/>
        <v>2</v>
      </c>
    </row>
    <row r="10" spans="1:13" ht="12.75">
      <c r="A10" s="23" t="s">
        <v>26</v>
      </c>
      <c r="B10" t="s">
        <v>53</v>
      </c>
      <c r="C10" t="s">
        <v>54</v>
      </c>
      <c r="D10" s="23">
        <v>1</v>
      </c>
      <c r="E10" s="23">
        <v>1</v>
      </c>
      <c r="F10" s="23">
        <v>1</v>
      </c>
      <c r="G10" s="23">
        <v>5</v>
      </c>
      <c r="H10" s="23">
        <v>1</v>
      </c>
      <c r="I10" s="23">
        <v>5</v>
      </c>
      <c r="J10" s="23">
        <v>1</v>
      </c>
      <c r="K10" s="23">
        <v>5</v>
      </c>
      <c r="L10" s="23">
        <f t="shared" si="0"/>
        <v>26</v>
      </c>
      <c r="M10" s="23">
        <f t="shared" si="1"/>
        <v>3</v>
      </c>
    </row>
    <row r="11" spans="1:13" ht="12.75">
      <c r="A11" s="23" t="s">
        <v>27</v>
      </c>
      <c r="B11" t="s">
        <v>54</v>
      </c>
      <c r="C11" t="s">
        <v>54</v>
      </c>
      <c r="D11" s="23">
        <v>1</v>
      </c>
      <c r="E11" s="23">
        <v>1</v>
      </c>
      <c r="F11" s="23">
        <v>5</v>
      </c>
      <c r="G11" s="23">
        <v>5</v>
      </c>
      <c r="H11" s="23">
        <v>5</v>
      </c>
      <c r="I11" s="23">
        <v>5</v>
      </c>
      <c r="J11" s="23">
        <v>5</v>
      </c>
      <c r="K11" s="23">
        <v>5</v>
      </c>
      <c r="L11" s="23">
        <f t="shared" si="0"/>
        <v>40</v>
      </c>
      <c r="M11" s="23">
        <f t="shared" si="1"/>
        <v>2</v>
      </c>
    </row>
    <row r="12" spans="1:13" ht="12.75">
      <c r="A12" s="23" t="s">
        <v>28</v>
      </c>
      <c r="B12" t="s">
        <v>54</v>
      </c>
      <c r="C12" t="s">
        <v>54</v>
      </c>
      <c r="D12" s="23">
        <v>1</v>
      </c>
      <c r="E12" s="23">
        <v>1</v>
      </c>
      <c r="F12" s="23">
        <v>5</v>
      </c>
      <c r="G12" s="23">
        <v>5</v>
      </c>
      <c r="H12" s="23">
        <v>5</v>
      </c>
      <c r="I12" s="23">
        <v>5</v>
      </c>
      <c r="J12" s="23">
        <v>5</v>
      </c>
      <c r="K12" s="23">
        <v>5</v>
      </c>
      <c r="L12" s="23">
        <f t="shared" si="0"/>
        <v>40</v>
      </c>
      <c r="M12" s="23">
        <f t="shared" si="1"/>
        <v>2</v>
      </c>
    </row>
    <row r="13" spans="1:13" ht="12.75">
      <c r="A13" s="23" t="s">
        <v>29</v>
      </c>
      <c r="B13" t="s">
        <v>53</v>
      </c>
      <c r="C13" t="s">
        <v>54</v>
      </c>
      <c r="D13" s="23">
        <v>1</v>
      </c>
      <c r="E13" s="23">
        <v>1</v>
      </c>
      <c r="F13" s="23">
        <v>1</v>
      </c>
      <c r="G13" s="23">
        <v>5</v>
      </c>
      <c r="H13" s="23">
        <v>1</v>
      </c>
      <c r="I13" s="23">
        <v>5</v>
      </c>
      <c r="J13" s="23">
        <v>1</v>
      </c>
      <c r="K13" s="23">
        <v>5</v>
      </c>
      <c r="L13" s="23">
        <f t="shared" si="0"/>
        <v>26</v>
      </c>
      <c r="M13" s="23">
        <f t="shared" si="1"/>
        <v>3</v>
      </c>
    </row>
    <row r="14" spans="1:13" ht="12.75">
      <c r="A14" s="23" t="s">
        <v>30</v>
      </c>
      <c r="B14" t="s">
        <v>53</v>
      </c>
      <c r="C14" t="s">
        <v>54</v>
      </c>
      <c r="D14" s="23">
        <v>1</v>
      </c>
      <c r="E14" s="23">
        <v>1</v>
      </c>
      <c r="F14" s="23">
        <v>1</v>
      </c>
      <c r="G14" s="23">
        <v>5</v>
      </c>
      <c r="H14" s="23">
        <v>1</v>
      </c>
      <c r="I14" s="23">
        <v>5</v>
      </c>
      <c r="J14" s="23">
        <v>1</v>
      </c>
      <c r="K14" s="23">
        <v>5</v>
      </c>
      <c r="L14" s="23">
        <f t="shared" si="0"/>
        <v>26</v>
      </c>
      <c r="M14" s="23">
        <f t="shared" si="1"/>
        <v>3</v>
      </c>
    </row>
    <row r="15" spans="1:13" ht="12.75">
      <c r="A15" s="23" t="s">
        <v>31</v>
      </c>
      <c r="B15" t="s">
        <v>55</v>
      </c>
      <c r="C15" t="s">
        <v>54</v>
      </c>
      <c r="D15" s="23">
        <v>1</v>
      </c>
      <c r="E15" s="23">
        <v>1</v>
      </c>
      <c r="F15" s="23">
        <v>3</v>
      </c>
      <c r="G15" s="23">
        <v>5</v>
      </c>
      <c r="H15" s="23">
        <v>1</v>
      </c>
      <c r="I15" s="23">
        <v>5</v>
      </c>
      <c r="J15" s="23">
        <v>1</v>
      </c>
      <c r="K15" s="23">
        <v>5</v>
      </c>
      <c r="L15" s="23">
        <f t="shared" si="0"/>
        <v>30</v>
      </c>
      <c r="M15" s="23">
        <f t="shared" si="1"/>
        <v>2</v>
      </c>
    </row>
    <row r="16" spans="1:13" ht="12.75">
      <c r="A16" s="23" t="s">
        <v>32</v>
      </c>
      <c r="B16" t="s">
        <v>53</v>
      </c>
      <c r="C16" t="s">
        <v>54</v>
      </c>
      <c r="D16" s="23">
        <v>1</v>
      </c>
      <c r="E16" s="23">
        <v>1</v>
      </c>
      <c r="F16" s="23">
        <v>1</v>
      </c>
      <c r="G16" s="23">
        <v>5</v>
      </c>
      <c r="H16" s="23">
        <v>1</v>
      </c>
      <c r="I16" s="23">
        <v>5</v>
      </c>
      <c r="J16" s="23">
        <v>1</v>
      </c>
      <c r="K16" s="23">
        <v>5</v>
      </c>
      <c r="L16" s="23">
        <f t="shared" si="0"/>
        <v>26</v>
      </c>
      <c r="M16" s="23">
        <f t="shared" si="1"/>
        <v>3</v>
      </c>
    </row>
    <row r="17" spans="1:13" ht="12.75">
      <c r="A17" s="23" t="s">
        <v>33</v>
      </c>
      <c r="B17" t="s">
        <v>54</v>
      </c>
      <c r="C17" t="s">
        <v>54</v>
      </c>
      <c r="D17" s="23">
        <v>1</v>
      </c>
      <c r="E17" s="23">
        <v>1</v>
      </c>
      <c r="F17" s="23">
        <v>5</v>
      </c>
      <c r="G17" s="23">
        <v>5</v>
      </c>
      <c r="H17" s="23">
        <v>5</v>
      </c>
      <c r="I17" s="23">
        <v>5</v>
      </c>
      <c r="J17" s="23">
        <v>5</v>
      </c>
      <c r="K17" s="23">
        <v>5</v>
      </c>
      <c r="L17" s="23">
        <f t="shared" si="0"/>
        <v>40</v>
      </c>
      <c r="M17" s="23">
        <f t="shared" si="1"/>
        <v>2</v>
      </c>
    </row>
    <row r="18" spans="1:13" ht="12.75">
      <c r="A18" s="23" t="s">
        <v>34</v>
      </c>
      <c r="B18" t="s">
        <v>53</v>
      </c>
      <c r="C18" t="s">
        <v>54</v>
      </c>
      <c r="D18" s="23">
        <v>1</v>
      </c>
      <c r="E18" s="23">
        <v>1</v>
      </c>
      <c r="F18" s="23">
        <v>1</v>
      </c>
      <c r="G18" s="23">
        <v>5</v>
      </c>
      <c r="H18" s="23">
        <v>1</v>
      </c>
      <c r="I18" s="23">
        <v>5</v>
      </c>
      <c r="J18" s="23">
        <v>1</v>
      </c>
      <c r="K18" s="23">
        <v>5</v>
      </c>
      <c r="L18" s="23">
        <f t="shared" si="0"/>
        <v>26</v>
      </c>
      <c r="M18" s="23">
        <f t="shared" si="1"/>
        <v>3</v>
      </c>
    </row>
    <row r="19" spans="1:13" ht="12.75">
      <c r="A19" s="23" t="s">
        <v>35</v>
      </c>
      <c r="B19" t="s">
        <v>54</v>
      </c>
      <c r="C19" t="s">
        <v>54</v>
      </c>
      <c r="D19" s="23">
        <v>1</v>
      </c>
      <c r="E19" s="23">
        <v>1</v>
      </c>
      <c r="F19" s="23">
        <v>5</v>
      </c>
      <c r="G19" s="23">
        <v>5</v>
      </c>
      <c r="H19" s="23">
        <v>5</v>
      </c>
      <c r="I19" s="23">
        <v>5</v>
      </c>
      <c r="J19" s="23">
        <v>5</v>
      </c>
      <c r="K19" s="23">
        <v>5</v>
      </c>
      <c r="L19" s="23">
        <f t="shared" si="0"/>
        <v>40</v>
      </c>
      <c r="M19" s="23">
        <f t="shared" si="1"/>
        <v>2</v>
      </c>
    </row>
    <row r="20" spans="1:13" ht="12.75">
      <c r="A20" s="23" t="s">
        <v>36</v>
      </c>
      <c r="B20" t="s">
        <v>53</v>
      </c>
      <c r="C20" t="s">
        <v>54</v>
      </c>
      <c r="D20" s="23">
        <v>1</v>
      </c>
      <c r="E20" s="23">
        <v>1</v>
      </c>
      <c r="F20" s="23">
        <v>1</v>
      </c>
      <c r="G20" s="23">
        <v>5</v>
      </c>
      <c r="H20" s="23">
        <v>1</v>
      </c>
      <c r="I20" s="23">
        <v>5</v>
      </c>
      <c r="J20" s="23">
        <v>1</v>
      </c>
      <c r="K20" s="23">
        <v>5</v>
      </c>
      <c r="L20" s="23">
        <f t="shared" si="0"/>
        <v>26</v>
      </c>
      <c r="M20" s="23">
        <f t="shared" si="1"/>
        <v>3</v>
      </c>
    </row>
    <row r="21" spans="1:13" ht="12.75">
      <c r="A21" s="23" t="s">
        <v>37</v>
      </c>
      <c r="B21" t="s">
        <v>53</v>
      </c>
      <c r="C21" t="s">
        <v>54</v>
      </c>
      <c r="D21" s="23">
        <v>1</v>
      </c>
      <c r="E21" s="23">
        <v>1</v>
      </c>
      <c r="F21" s="23">
        <v>1</v>
      </c>
      <c r="G21" s="23">
        <v>5</v>
      </c>
      <c r="H21" s="23">
        <v>1</v>
      </c>
      <c r="I21" s="23">
        <v>5</v>
      </c>
      <c r="J21" s="23">
        <v>1</v>
      </c>
      <c r="K21" s="23">
        <v>5</v>
      </c>
      <c r="L21" s="23">
        <f t="shared" si="0"/>
        <v>26</v>
      </c>
      <c r="M21" s="23">
        <f t="shared" si="1"/>
        <v>3</v>
      </c>
    </row>
    <row r="22" spans="1:13" ht="12.75">
      <c r="A22" s="23" t="s">
        <v>38</v>
      </c>
      <c r="B22" t="s">
        <v>54</v>
      </c>
      <c r="C22" t="s">
        <v>54</v>
      </c>
      <c r="D22" s="23">
        <v>1</v>
      </c>
      <c r="E22" s="23">
        <v>1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f t="shared" si="0"/>
        <v>40</v>
      </c>
      <c r="M22" s="23">
        <f t="shared" si="1"/>
        <v>2</v>
      </c>
    </row>
    <row r="23" spans="1:13" ht="12.75">
      <c r="A23" s="23" t="s">
        <v>39</v>
      </c>
      <c r="B23" t="s">
        <v>54</v>
      </c>
      <c r="C23" t="s">
        <v>54</v>
      </c>
      <c r="D23" s="23">
        <v>1</v>
      </c>
      <c r="E23" s="23">
        <v>1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f t="shared" si="0"/>
        <v>40</v>
      </c>
      <c r="M23" s="23">
        <f t="shared" si="1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Vetlanda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2000-07-12T11:10:45Z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